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5 Public Finance\"/>
    </mc:Choice>
  </mc:AlternateContent>
  <xr:revisionPtr revIDLastSave="0" documentId="13_ncr:1_{8AC58A7E-F6D2-4CCF-A0CA-43E22C278E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987-2001" sheetId="4" r:id="rId1"/>
    <sheet name=" 2002-2024" sheetId="8" r:id="rId2"/>
    <sheet name="Notes" sheetId="7" r:id="rId3"/>
  </sheets>
  <definedNames>
    <definedName name="A" localSheetId="0">'1987-2001'!#REF!</definedName>
    <definedName name="A">#REF!</definedName>
    <definedName name="_xlnm.Print_Area" localSheetId="1">' 2002-2024'!$A$1:$O$181</definedName>
    <definedName name="_xlnm.Print_Area" localSheetId="2">Notes!$A$1:$I$29</definedName>
    <definedName name="Print_Area_MI" localSheetId="0">'1987-2001'!#REF!</definedName>
    <definedName name="_xlnm.Print_Titles" localSheetId="1">' 2002-2024'!$1:$6</definedName>
    <definedName name="_xlnm.Print_Titles" localSheetId="0">'1987-2001'!$1:$7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5" i="8" l="1"/>
  <c r="O294" i="8" l="1"/>
  <c r="O292" i="8" l="1"/>
  <c r="O291" i="8" l="1"/>
  <c r="O290" i="8" l="1"/>
  <c r="O289" i="8" l="1"/>
  <c r="O288" i="8" l="1"/>
  <c r="O287" i="8" l="1"/>
  <c r="O286" i="8" l="1"/>
  <c r="O285" i="8" l="1"/>
  <c r="O284" i="8"/>
  <c r="O279" i="8" l="1"/>
  <c r="O283" i="8" l="1"/>
  <c r="O282" i="8" l="1"/>
  <c r="O281" i="8"/>
  <c r="O278" i="8" l="1"/>
  <c r="O277" i="8" l="1"/>
  <c r="O276" i="8" l="1"/>
  <c r="O275" i="8" l="1"/>
  <c r="O274" i="8" l="1"/>
  <c r="O272" i="8" l="1"/>
  <c r="O273" i="8"/>
  <c r="O271" i="8" l="1"/>
  <c r="O270" i="8" l="1"/>
  <c r="O269" i="8"/>
  <c r="G253" i="8" l="1"/>
  <c r="O253" i="8" s="1"/>
  <c r="O256" i="8" l="1"/>
  <c r="O257" i="8"/>
  <c r="O258" i="8"/>
  <c r="O259" i="8"/>
  <c r="O260" i="8"/>
  <c r="O261" i="8"/>
  <c r="O262" i="8"/>
  <c r="O263" i="8"/>
  <c r="O264" i="8"/>
  <c r="O265" i="8"/>
  <c r="O266" i="8"/>
  <c r="O268" i="8" l="1"/>
  <c r="G245" i="8" l="1"/>
  <c r="N245" i="8"/>
  <c r="N246" i="8" l="1"/>
  <c r="O246" i="8" s="1"/>
  <c r="N244" i="8"/>
  <c r="N243" i="8"/>
  <c r="O243" i="8" s="1"/>
  <c r="N242" i="8"/>
  <c r="O247" i="8"/>
  <c r="O248" i="8"/>
  <c r="O249" i="8"/>
  <c r="O250" i="8"/>
  <c r="O251" i="8"/>
  <c r="O252" i="8"/>
  <c r="G255" i="8" l="1"/>
  <c r="O255" i="8" s="1"/>
  <c r="G162" i="8" l="1"/>
  <c r="O245" i="8" l="1"/>
  <c r="G244" i="8" l="1"/>
  <c r="O244" i="8" s="1"/>
  <c r="G242" i="8" l="1"/>
  <c r="O242" i="8" s="1"/>
  <c r="O240" i="8" l="1"/>
  <c r="O239" i="8"/>
  <c r="O238" i="8" l="1"/>
  <c r="O230" i="8" l="1"/>
  <c r="O231" i="8"/>
  <c r="O232" i="8"/>
  <c r="O233" i="8"/>
  <c r="O234" i="8"/>
  <c r="O235" i="8"/>
  <c r="O236" i="8"/>
  <c r="O237" i="8"/>
  <c r="O222" i="8" l="1"/>
  <c r="O223" i="8"/>
  <c r="O224" i="8"/>
  <c r="O225" i="8"/>
  <c r="O226" i="8"/>
  <c r="O227" i="8"/>
  <c r="O212" i="8" l="1"/>
  <c r="O229" i="8" l="1"/>
  <c r="O217" i="8" l="1"/>
  <c r="O218" i="8"/>
  <c r="O219" i="8"/>
  <c r="O220" i="8"/>
  <c r="O221" i="8"/>
  <c r="O204" i="8" l="1"/>
  <c r="O205" i="8"/>
  <c r="O206" i="8"/>
  <c r="O207" i="8"/>
  <c r="O208" i="8"/>
  <c r="O209" i="8"/>
  <c r="O210" i="8"/>
  <c r="O211" i="8"/>
  <c r="O213" i="8"/>
  <c r="O214" i="8"/>
  <c r="O203" i="8"/>
  <c r="O191" i="8"/>
  <c r="O192" i="8"/>
  <c r="O193" i="8"/>
  <c r="O194" i="8"/>
  <c r="O195" i="8"/>
  <c r="O196" i="8"/>
  <c r="O197" i="8"/>
  <c r="O198" i="8"/>
  <c r="O199" i="8"/>
  <c r="O200" i="8"/>
  <c r="O201" i="8"/>
  <c r="O190" i="8"/>
  <c r="O178" i="8"/>
  <c r="O179" i="8"/>
  <c r="O180" i="8"/>
  <c r="O181" i="8"/>
  <c r="O182" i="8"/>
  <c r="O183" i="8"/>
  <c r="O184" i="8"/>
  <c r="O185" i="8"/>
  <c r="O186" i="8"/>
  <c r="O187" i="8"/>
  <c r="O188" i="8"/>
  <c r="O177" i="8"/>
  <c r="O165" i="8"/>
  <c r="O166" i="8"/>
  <c r="O167" i="8"/>
  <c r="O168" i="8"/>
  <c r="O169" i="8"/>
  <c r="O170" i="8"/>
  <c r="O171" i="8"/>
  <c r="O172" i="8"/>
  <c r="O173" i="8"/>
  <c r="O174" i="8"/>
  <c r="O175" i="8"/>
  <c r="O164" i="8"/>
  <c r="O152" i="8"/>
  <c r="O153" i="8"/>
  <c r="O154" i="8"/>
  <c r="O155" i="8"/>
  <c r="O156" i="8"/>
  <c r="O157" i="8"/>
  <c r="O158" i="8"/>
  <c r="O159" i="8"/>
  <c r="O160" i="8"/>
  <c r="O161" i="8"/>
  <c r="O162" i="8"/>
  <c r="O151" i="8"/>
  <c r="O216" i="8" l="1"/>
  <c r="O148" i="8" l="1"/>
  <c r="O11" i="8" l="1"/>
  <c r="O12" i="8"/>
  <c r="O13" i="8"/>
  <c r="O14" i="8"/>
  <c r="O149" i="8"/>
  <c r="O147" i="8"/>
  <c r="O146" i="8"/>
  <c r="O145" i="8"/>
  <c r="O144" i="8"/>
  <c r="O143" i="8"/>
  <c r="O142" i="8"/>
  <c r="O141" i="8"/>
  <c r="O140" i="8"/>
  <c r="O139" i="8"/>
  <c r="O138" i="8"/>
  <c r="O136" i="8"/>
  <c r="O135" i="8"/>
  <c r="O134" i="8"/>
  <c r="O133" i="8"/>
  <c r="O132" i="8"/>
  <c r="O131" i="8"/>
  <c r="C130" i="8"/>
  <c r="O130" i="8" s="1"/>
  <c r="O129" i="8"/>
  <c r="O128" i="8"/>
  <c r="O127" i="8"/>
  <c r="O126" i="8"/>
  <c r="C125" i="8"/>
  <c r="O125" i="8" s="1"/>
  <c r="O123" i="8"/>
  <c r="O122" i="8"/>
  <c r="O121" i="8"/>
  <c r="O120" i="8"/>
  <c r="O119" i="8"/>
  <c r="O118" i="8"/>
  <c r="O117" i="8"/>
  <c r="O116" i="8"/>
  <c r="O115" i="8"/>
  <c r="O114" i="8"/>
  <c r="O113" i="8"/>
  <c r="O112" i="8"/>
  <c r="O110" i="8"/>
  <c r="G109" i="8"/>
  <c r="O109" i="8" s="1"/>
  <c r="G108" i="8"/>
  <c r="O108" i="8" s="1"/>
  <c r="G107" i="8"/>
  <c r="O107" i="8" s="1"/>
  <c r="G106" i="8"/>
  <c r="O106" i="8" s="1"/>
  <c r="O105" i="8"/>
  <c r="O104" i="8"/>
  <c r="O103" i="8"/>
  <c r="O102" i="8"/>
  <c r="O101" i="8"/>
  <c r="O100" i="8"/>
  <c r="O99" i="8"/>
  <c r="O97" i="8"/>
  <c r="O96" i="8"/>
  <c r="O95" i="8"/>
  <c r="O94" i="8"/>
  <c r="O93" i="8"/>
  <c r="O92" i="8"/>
  <c r="O91" i="8"/>
  <c r="O90" i="8"/>
  <c r="O89" i="8"/>
  <c r="O88" i="8"/>
  <c r="O87" i="8"/>
  <c r="O86" i="8"/>
  <c r="O84" i="8"/>
  <c r="O83" i="8"/>
  <c r="O82" i="8"/>
  <c r="O81" i="8"/>
  <c r="O80" i="8"/>
  <c r="O79" i="8"/>
  <c r="O78" i="8"/>
  <c r="O77" i="8"/>
  <c r="O76" i="8"/>
  <c r="O75" i="8"/>
  <c r="O74" i="8"/>
  <c r="O73" i="8"/>
  <c r="O71" i="8"/>
  <c r="O70" i="8"/>
  <c r="O69" i="8"/>
  <c r="O68" i="8"/>
  <c r="O67" i="8"/>
  <c r="O66" i="8"/>
  <c r="O65" i="8"/>
  <c r="O64" i="8"/>
  <c r="O63" i="8"/>
  <c r="O62" i="8"/>
  <c r="O61" i="8"/>
  <c r="O60" i="8"/>
  <c r="O58" i="8"/>
  <c r="D57" i="8"/>
  <c r="O57" i="8" s="1"/>
  <c r="D56" i="8"/>
  <c r="O56" i="8" s="1"/>
  <c r="O55" i="8"/>
  <c r="O54" i="8"/>
  <c r="O53" i="8"/>
  <c r="O52" i="8"/>
  <c r="O51" i="8"/>
  <c r="O50" i="8"/>
  <c r="O49" i="8"/>
  <c r="O48" i="8"/>
  <c r="O47" i="8"/>
  <c r="O45" i="8"/>
  <c r="O44" i="8"/>
  <c r="O43" i="8"/>
  <c r="L42" i="8"/>
  <c r="O42" i="8" s="1"/>
  <c r="L41" i="8"/>
  <c r="O41" i="8" s="1"/>
  <c r="O40" i="8"/>
  <c r="L39" i="8"/>
  <c r="O39" i="8" s="1"/>
  <c r="L38" i="8"/>
  <c r="O38" i="8" s="1"/>
  <c r="L37" i="8"/>
  <c r="O37" i="8" s="1"/>
  <c r="L36" i="8"/>
  <c r="O36" i="8" s="1"/>
  <c r="L35" i="8"/>
  <c r="O35" i="8" s="1"/>
  <c r="L34" i="8"/>
  <c r="O34" i="8" s="1"/>
  <c r="N32" i="8"/>
  <c r="L32" i="8"/>
  <c r="N31" i="8"/>
  <c r="L31" i="8"/>
  <c r="N30" i="8"/>
  <c r="L30" i="8"/>
  <c r="N29" i="8"/>
  <c r="L29" i="8"/>
  <c r="N28" i="8"/>
  <c r="L28" i="8"/>
  <c r="N27" i="8"/>
  <c r="L27" i="8"/>
  <c r="I26" i="8"/>
  <c r="H26" i="8"/>
  <c r="D26" i="8"/>
  <c r="O25" i="8"/>
  <c r="O24" i="8"/>
  <c r="O23" i="8"/>
  <c r="O22" i="8"/>
  <c r="O21" i="8"/>
  <c r="O19" i="8"/>
  <c r="O18" i="8"/>
  <c r="O17" i="8"/>
  <c r="O16" i="8"/>
  <c r="O15" i="8"/>
  <c r="O10" i="8"/>
  <c r="O9" i="8"/>
  <c r="O8" i="8"/>
  <c r="F133" i="4"/>
  <c r="O28" i="8" l="1"/>
  <c r="O29" i="8"/>
  <c r="O30" i="8"/>
  <c r="O31" i="8"/>
  <c r="O32" i="8"/>
  <c r="O26" i="8"/>
  <c r="O27" i="8"/>
  <c r="O200" i="4"/>
  <c r="O199" i="4"/>
  <c r="O198" i="4"/>
  <c r="O197" i="4"/>
  <c r="O196" i="4"/>
  <c r="O195" i="4"/>
  <c r="O194" i="4"/>
  <c r="O193" i="4"/>
  <c r="O192" i="4"/>
  <c r="O191" i="4"/>
  <c r="O190" i="4"/>
  <c r="O189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8" i="4"/>
  <c r="O147" i="4"/>
  <c r="C146" i="4"/>
  <c r="O146" i="4" s="1"/>
  <c r="C145" i="4"/>
  <c r="O145" i="4" s="1"/>
  <c r="O144" i="4"/>
  <c r="O143" i="4"/>
  <c r="O142" i="4"/>
  <c r="O141" i="4"/>
  <c r="O140" i="4"/>
  <c r="O139" i="4"/>
  <c r="O138" i="4"/>
  <c r="O137" i="4"/>
  <c r="O135" i="4"/>
  <c r="O134" i="4"/>
  <c r="N133" i="4"/>
  <c r="K133" i="4"/>
  <c r="G133" i="4"/>
  <c r="O132" i="4"/>
  <c r="O131" i="4"/>
  <c r="O130" i="4"/>
  <c r="O129" i="4"/>
  <c r="O128" i="4"/>
  <c r="O127" i="4"/>
  <c r="O126" i="4"/>
  <c r="O125" i="4"/>
  <c r="O124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6" i="4"/>
  <c r="O95" i="4"/>
  <c r="O94" i="4"/>
  <c r="O93" i="4"/>
  <c r="O92" i="4"/>
  <c r="O91" i="4"/>
  <c r="O90" i="4"/>
  <c r="O89" i="4"/>
  <c r="O88" i="4"/>
  <c r="O87" i="4"/>
  <c r="O86" i="4"/>
  <c r="O85" i="4"/>
  <c r="O83" i="4"/>
  <c r="O82" i="4"/>
  <c r="O81" i="4"/>
  <c r="O80" i="4"/>
  <c r="O79" i="4"/>
  <c r="O78" i="4"/>
  <c r="O77" i="4"/>
  <c r="O76" i="4"/>
  <c r="O75" i="4"/>
  <c r="O74" i="4"/>
  <c r="O73" i="4"/>
  <c r="O72" i="4"/>
  <c r="O70" i="4"/>
  <c r="O69" i="4"/>
  <c r="O68" i="4"/>
  <c r="O67" i="4"/>
  <c r="O66" i="4"/>
  <c r="O65" i="4"/>
  <c r="O64" i="4"/>
  <c r="O63" i="4"/>
  <c r="O62" i="4"/>
  <c r="O61" i="4"/>
  <c r="O60" i="4"/>
  <c r="O59" i="4"/>
  <c r="O9" i="4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5" i="4"/>
  <c r="O36" i="4"/>
  <c r="O37" i="4"/>
  <c r="O38" i="4"/>
  <c r="O39" i="4"/>
  <c r="O40" i="4"/>
  <c r="O41" i="4"/>
  <c r="O42" i="4"/>
  <c r="O43" i="4"/>
  <c r="O44" i="4"/>
  <c r="O46" i="4"/>
  <c r="O47" i="4"/>
  <c r="O48" i="4"/>
  <c r="O49" i="4"/>
  <c r="O50" i="4"/>
  <c r="O51" i="4"/>
  <c r="O52" i="4"/>
  <c r="O53" i="4"/>
  <c r="O54" i="4"/>
  <c r="O55" i="4"/>
  <c r="O56" i="4"/>
  <c r="O57" i="4"/>
  <c r="O133" i="4" l="1"/>
</calcChain>
</file>

<file path=xl/sharedStrings.xml><?xml version="1.0" encoding="utf-8"?>
<sst xmlns="http://schemas.openxmlformats.org/spreadsheetml/2006/main" count="544" uniqueCount="80">
  <si>
    <t xml:space="preserve"> </t>
  </si>
  <si>
    <t xml:space="preserve">      MULTILATERAL</t>
  </si>
  <si>
    <t>BILATERAL</t>
  </si>
  <si>
    <t>End of</t>
  </si>
  <si>
    <t>Period</t>
  </si>
  <si>
    <t>EEC/EIB</t>
  </si>
  <si>
    <t xml:space="preserve"> IBRD</t>
  </si>
  <si>
    <t xml:space="preserve"> CDB</t>
  </si>
  <si>
    <t xml:space="preserve"> Other</t>
  </si>
  <si>
    <t xml:space="preserve"> USAID</t>
  </si>
  <si>
    <t xml:space="preserve">  UK</t>
  </si>
  <si>
    <t>TAIWAN</t>
  </si>
  <si>
    <t>Credit</t>
  </si>
  <si>
    <t xml:space="preserve">Banks </t>
  </si>
  <si>
    <t xml:space="preserve"> Total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</si>
  <si>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</si>
  <si>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</si>
  <si>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</si>
  <si>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</si>
  <si>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</si>
  <si>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</si>
  <si>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</si>
  <si>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</si>
  <si>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</si>
  <si>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</si>
  <si>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</si>
  <si>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</si>
  <si>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</si>
  <si>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</si>
  <si>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Suppliers</t>
  </si>
  <si>
    <t>2001</t>
  </si>
  <si>
    <t xml:space="preserve">   $mn</t>
  </si>
  <si>
    <t>Commercial</t>
  </si>
  <si>
    <t>CIDA</t>
  </si>
  <si>
    <t>CDC</t>
  </si>
  <si>
    <t>MULTILATERAL</t>
  </si>
  <si>
    <t xml:space="preserve"> BILATERAL</t>
  </si>
  <si>
    <t>IBRD</t>
  </si>
  <si>
    <t>CDB</t>
  </si>
  <si>
    <t>IDB</t>
  </si>
  <si>
    <t>OPEC</t>
  </si>
  <si>
    <t>Other</t>
  </si>
  <si>
    <t>USAID</t>
  </si>
  <si>
    <t>KUWAIT</t>
  </si>
  <si>
    <t xml:space="preserve"> UK</t>
  </si>
  <si>
    <t>Total</t>
  </si>
  <si>
    <t>IMF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</si>
  <si>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</si>
  <si>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</si>
  <si>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</si>
  <si>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</si>
  <si>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</si>
  <si>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</si>
  <si>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</si>
  <si>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</si>
  <si>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</si>
  <si>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</si>
  <si>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</si>
  <si>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</si>
  <si>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Sept</t>
  </si>
  <si>
    <t>CDC loans were fully paid October 1998.</t>
  </si>
  <si>
    <t>CIDA loans were fully paid November 1990.</t>
  </si>
  <si>
    <t xml:space="preserve">Effective 1 March 1992 BTL was reclassified as a private sector entity and this reduced </t>
  </si>
  <si>
    <t>the loan balance of the external commercial banks.</t>
  </si>
  <si>
    <t>Effective 27 October 1999, BEL loans were reclassified as private sector debt as a</t>
  </si>
  <si>
    <t xml:space="preserve"> result of its full privatization.</t>
  </si>
  <si>
    <t xml:space="preserve">The Outstanding External Debt of BEL and WASA, guaranteed by Government, </t>
  </si>
  <si>
    <t>remains a contingent liability of Central Government.</t>
  </si>
  <si>
    <t xml:space="preserve">BMC is the issuer of DFC/North America Securitization loan through the Bank of New </t>
  </si>
  <si>
    <t xml:space="preserve">USAID debt was reduced by BZ$17.2mn, due to the Debt for Nature Swap Agreement </t>
  </si>
  <si>
    <t>that was signed on 2 August 2001 but implemented on 30 November 2001.</t>
  </si>
  <si>
    <t xml:space="preserve">York which was recorded as a contingent liability of Central Government. However, in </t>
  </si>
  <si>
    <t xml:space="preserve">accordance with GDDS guideline, this transaction is now included as part of public </t>
  </si>
  <si>
    <t>financial sector stock of external debt obligation.</t>
  </si>
  <si>
    <t xml:space="preserve">IMF SDR Allocation of SDR $17.9mn is included as part of the financial public sector </t>
  </si>
  <si>
    <t>external debt.</t>
  </si>
  <si>
    <t xml:space="preserve">The nationalization of BEL on 21 June  2011 caused the increase in debt, which was </t>
  </si>
  <si>
    <t>matched by GOB’s acquisition of assets of equal value.</t>
  </si>
  <si>
    <t>TABLE 35 PUBLIC SECTOR: DISBURSED OUTSTANDING EXTERNAL DEBT</t>
  </si>
  <si>
    <t>Table 35 PUBLIC SECTOR: Disbursed Outstanding 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</si>
</sst>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_)"/>
    <numFmt numFmtId="166" formatCode="#,##0.0_);\(#,##0.0\)"/>
    <numFmt numFmtId="167" formatCode="_(* #,##0.0_);_(* \(#,##0.0\);_(* &quot;-&quot;??_);_(@_)"/>
    <numFmt numFmtId="168" formatCode="#,##0.0"/>
    <numFmt numFmtId="169" formatCode="0.0"/>
  </numFmts>
  <fonts count="12" x14ac:knownFonts="1">
    <font>
      <sz val="10"/>
      <name val="Courier"/>
    </font>
    <font>
      <sz val="12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165" fontId="3" fillId="0" borderId="0"/>
  </cellStyleXfs>
  <cellXfs count="84">
    <xf numFmtId="0" fontId="0" fillId="0" borderId="0" xfId="0"/>
    <xf numFmtId="0" fontId="2" fillId="0" borderId="0" xfId="0" applyFont="1"/>
    <xf numFmtId="0" fontId="0" fillId="2" borderId="0" xfId="0" applyFill="1"/>
    <xf numFmtId="0" fontId="6" fillId="0" borderId="0" xfId="0" applyFont="1"/>
    <xf numFmtId="0" fontId="7" fillId="0" borderId="0" xfId="0" quotePrefix="1" applyFont="1" applyAlignment="1">
      <alignment horizontal="right"/>
    </xf>
    <xf numFmtId="0" fontId="5" fillId="0" borderId="0" xfId="0" applyFont="1"/>
    <xf numFmtId="0" fontId="7" fillId="0" borderId="1" xfId="0" applyFont="1" applyBorder="1"/>
    <xf numFmtId="0" fontId="7" fillId="0" borderId="1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/>
    <xf numFmtId="0" fontId="6" fillId="2" borderId="0" xfId="0" applyFont="1" applyFill="1"/>
    <xf numFmtId="0" fontId="7" fillId="2" borderId="0" xfId="0" quotePrefix="1" applyFont="1" applyFill="1" applyAlignment="1">
      <alignment horizontal="right"/>
    </xf>
    <xf numFmtId="165" fontId="7" fillId="2" borderId="1" xfId="3" applyFont="1" applyFill="1" applyBorder="1"/>
    <xf numFmtId="165" fontId="7" fillId="2" borderId="7" xfId="3" applyFont="1" applyFill="1" applyBorder="1"/>
    <xf numFmtId="165" fontId="7" fillId="2" borderId="1" xfId="3" quotePrefix="1" applyFont="1" applyFill="1" applyBorder="1" applyAlignment="1">
      <alignment horizontal="center"/>
    </xf>
    <xf numFmtId="165" fontId="7" fillId="2" borderId="5" xfId="3" applyFont="1" applyFill="1" applyBorder="1" applyAlignment="1">
      <alignment horizontal="center"/>
    </xf>
    <xf numFmtId="165" fontId="7" fillId="2" borderId="1" xfId="3" applyFont="1" applyFill="1" applyBorder="1" applyAlignment="1">
      <alignment horizontal="center"/>
    </xf>
    <xf numFmtId="165" fontId="7" fillId="2" borderId="6" xfId="3" quotePrefix="1" applyFont="1" applyFill="1" applyBorder="1" applyAlignment="1">
      <alignment horizontal="center"/>
    </xf>
    <xf numFmtId="165" fontId="6" fillId="2" borderId="0" xfId="3" applyFont="1" applyFill="1"/>
    <xf numFmtId="165" fontId="6" fillId="2" borderId="0" xfId="0" applyNumberFormat="1" applyFont="1" applyFill="1"/>
    <xf numFmtId="166" fontId="6" fillId="2" borderId="0" xfId="0" applyNumberFormat="1" applyFont="1" applyFill="1"/>
    <xf numFmtId="0" fontId="5" fillId="2" borderId="0" xfId="0" applyFont="1" applyFill="1"/>
    <xf numFmtId="167" fontId="6" fillId="2" borderId="0" xfId="1" applyNumberFormat="1" applyFont="1" applyFill="1" applyBorder="1"/>
    <xf numFmtId="167" fontId="5" fillId="2" borderId="0" xfId="1" applyNumberFormat="1" applyFont="1" applyFill="1" applyBorder="1"/>
    <xf numFmtId="0" fontId="7" fillId="2" borderId="0" xfId="3" quotePrefix="1" applyNumberFormat="1" applyFont="1" applyFill="1" applyAlignment="1">
      <alignment horizontal="left"/>
    </xf>
    <xf numFmtId="165" fontId="5" fillId="2" borderId="0" xfId="0" applyNumberFormat="1" applyFont="1" applyFill="1"/>
    <xf numFmtId="166" fontId="6" fillId="2" borderId="0" xfId="1" applyNumberFormat="1" applyFont="1" applyFill="1" applyBorder="1"/>
    <xf numFmtId="165" fontId="6" fillId="2" borderId="0" xfId="3" applyFont="1" applyFill="1" applyAlignment="1">
      <alignment horizontal="right"/>
    </xf>
    <xf numFmtId="166" fontId="6" fillId="2" borderId="0" xfId="1" applyNumberFormat="1" applyFont="1" applyFill="1" applyBorder="1" applyAlignment="1">
      <alignment horizontal="right"/>
    </xf>
    <xf numFmtId="165" fontId="6" fillId="0" borderId="0" xfId="0" applyNumberFormat="1" applyFont="1"/>
    <xf numFmtId="166" fontId="6" fillId="0" borderId="0" xfId="0" applyNumberFormat="1" applyFont="1"/>
    <xf numFmtId="165" fontId="6" fillId="0" borderId="0" xfId="2" applyFont="1"/>
    <xf numFmtId="37" fontId="4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0" fillId="0" borderId="0" xfId="0" applyNumberFormat="1" applyAlignment="1">
      <alignment horizontal="centerContinuous" vertical="center"/>
    </xf>
    <xf numFmtId="37" fontId="0" fillId="0" borderId="0" xfId="0" applyNumberFormat="1"/>
    <xf numFmtId="0" fontId="4" fillId="0" borderId="0" xfId="0" applyFont="1"/>
    <xf numFmtId="165" fontId="7" fillId="2" borderId="8" xfId="3" applyFont="1" applyFill="1" applyBorder="1" applyAlignment="1">
      <alignment horizontal="center"/>
    </xf>
    <xf numFmtId="165" fontId="7" fillId="2" borderId="8" xfId="3" quotePrefix="1" applyFont="1" applyFill="1" applyBorder="1" applyAlignment="1">
      <alignment horizontal="center"/>
    </xf>
    <xf numFmtId="165" fontId="7" fillId="2" borderId="9" xfId="3" quotePrefix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1" fontId="7" fillId="2" borderId="0" xfId="3" quotePrefix="1" applyNumberFormat="1" applyFont="1" applyFill="1" applyAlignment="1">
      <alignment horizontal="left"/>
    </xf>
    <xf numFmtId="1" fontId="7" fillId="0" borderId="0" xfId="2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168" fontId="6" fillId="2" borderId="0" xfId="3" applyNumberFormat="1" applyFont="1" applyFill="1" applyAlignment="1">
      <alignment horizontal="right"/>
    </xf>
    <xf numFmtId="168" fontId="6" fillId="2" borderId="0" xfId="1" applyNumberFormat="1" applyFont="1" applyFill="1" applyBorder="1" applyAlignment="1">
      <alignment horizontal="right"/>
    </xf>
    <xf numFmtId="0" fontId="10" fillId="0" borderId="0" xfId="0" applyFont="1"/>
    <xf numFmtId="0" fontId="10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wrapText="1"/>
    </xf>
    <xf numFmtId="0" fontId="11" fillId="2" borderId="0" xfId="0" applyFont="1" applyFill="1"/>
    <xf numFmtId="169" fontId="0" fillId="2" borderId="0" xfId="0" applyNumberFormat="1" applyFill="1"/>
    <xf numFmtId="165" fontId="5" fillId="0" borderId="0" xfId="0" applyNumberFormat="1" applyFont="1"/>
    <xf numFmtId="168" fontId="6" fillId="0" borderId="0" xfId="0" applyNumberFormat="1" applyFont="1" applyAlignment="1">
      <alignment horizontal="right"/>
    </xf>
    <xf numFmtId="0" fontId="11" fillId="0" borderId="0" xfId="0" applyFont="1"/>
    <xf numFmtId="168" fontId="6" fillId="0" borderId="0" xfId="3" applyNumberFormat="1" applyFont="1" applyAlignment="1">
      <alignment horizontal="right"/>
    </xf>
    <xf numFmtId="169" fontId="0" fillId="0" borderId="0" xfId="0" applyNumberFormat="1"/>
    <xf numFmtId="2" fontId="0" fillId="2" borderId="0" xfId="0" applyNumberFormat="1" applyFill="1"/>
    <xf numFmtId="168" fontId="0" fillId="2" borderId="0" xfId="0" applyNumberFormat="1" applyFill="1"/>
    <xf numFmtId="165" fontId="6" fillId="0" borderId="0" xfId="3" applyFont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7" fillId="2" borderId="2" xfId="3" quotePrefix="1" applyFont="1" applyFill="1" applyBorder="1" applyAlignment="1">
      <alignment horizontal="center"/>
    </xf>
    <xf numFmtId="165" fontId="7" fillId="2" borderId="3" xfId="3" quotePrefix="1" applyFont="1" applyFill="1" applyBorder="1" applyAlignment="1">
      <alignment horizontal="center"/>
    </xf>
    <xf numFmtId="165" fontId="7" fillId="2" borderId="4" xfId="3" quotePrefix="1" applyFont="1" applyFill="1" applyBorder="1" applyAlignment="1">
      <alignment horizontal="center"/>
    </xf>
    <xf numFmtId="165" fontId="7" fillId="2" borderId="2" xfId="3" applyFont="1" applyFill="1" applyBorder="1" applyAlignment="1">
      <alignment horizontal="center"/>
    </xf>
    <xf numFmtId="165" fontId="7" fillId="2" borderId="3" xfId="3" applyFont="1" applyFill="1" applyBorder="1" applyAlignment="1">
      <alignment horizontal="center"/>
    </xf>
    <xf numFmtId="165" fontId="7" fillId="2" borderId="4" xfId="3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_A" xfId="2" xr:uid="{00000000-0005-0000-0000-000002000000}"/>
    <cellStyle name="Normal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R200"/>
  <sheetViews>
    <sheetView showGridLines="0" zoomScaleNormal="100" zoomScaleSheetLayoutView="100" workbookViewId="0">
      <pane xSplit="1" ySplit="7" topLeftCell="B164" activePane="bottomRight" state="frozen"/>
      <selection pane="topRight" activeCell="B1" sqref="B1"/>
      <selection pane="bottomLeft" activeCell="A8" sqref="A8"/>
      <selection pane="bottomRight" activeCell="Z176" sqref="Z176"/>
    </sheetView>
  </sheetViews>
  <sheetFormatPr defaultColWidth="9.625" defaultRowHeight="12" x14ac:dyDescent="0.15"/>
  <cols>
    <col min="1" max="1" width="7.25" customWidth="1"/>
    <col min="2" max="12" width="8.625" customWidth="1"/>
    <col min="13" max="13" width="9.875" customWidth="1"/>
    <col min="14" max="14" width="11.75" customWidth="1"/>
    <col min="15" max="15" width="9.25" customWidth="1"/>
    <col min="17" max="17" width="1.625" customWidth="1"/>
    <col min="19" max="19" width="1.625" customWidth="1"/>
    <col min="20" max="20" width="8.625" customWidth="1"/>
    <col min="21" max="21" width="1.625" customWidth="1"/>
    <col min="22" max="22" width="8.625" customWidth="1"/>
    <col min="23" max="23" width="1.625" customWidth="1"/>
    <col min="24" max="24" width="10.625" customWidth="1"/>
    <col min="25" max="25" width="1.625" customWidth="1"/>
    <col min="26" max="26" width="13.625" customWidth="1"/>
    <col min="27" max="27" width="1.625" customWidth="1"/>
    <col min="28" max="28" width="10.625" customWidth="1"/>
    <col min="29" max="29" width="1.625" customWidth="1"/>
    <col min="31" max="31" width="1.625" customWidth="1"/>
    <col min="32" max="32" width="10.625" customWidth="1"/>
    <col min="33" max="33" width="1.625" customWidth="1"/>
    <col min="34" max="34" width="13.625" customWidth="1"/>
    <col min="35" max="35" width="1.625" customWidth="1"/>
    <col min="37" max="37" width="1.625" customWidth="1"/>
    <col min="39" max="39" width="1.625" customWidth="1"/>
    <col min="40" max="40" width="10.625" customWidth="1"/>
    <col min="41" max="41" width="1.625" customWidth="1"/>
  </cols>
  <sheetData>
    <row r="1" spans="1:18" s="36" customFormat="1" ht="15.75" customHeight="1" x14ac:dyDescent="0.15">
      <c r="A1" s="33" t="s">
        <v>78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</row>
    <row r="2" spans="1:18" ht="11.45" hidden="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"/>
      <c r="Q3" s="1"/>
      <c r="R3" s="1"/>
    </row>
    <row r="4" spans="1:18" s="5" customFormat="1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31</v>
      </c>
      <c r="P4" s="3"/>
      <c r="Q4" s="3"/>
      <c r="R4" s="3"/>
    </row>
    <row r="5" spans="1:18" s="5" customFormat="1" ht="16.5" customHeight="1" x14ac:dyDescent="0.2">
      <c r="A5" s="6"/>
      <c r="B5" s="70" t="s">
        <v>1</v>
      </c>
      <c r="C5" s="71"/>
      <c r="D5" s="71"/>
      <c r="E5" s="71"/>
      <c r="F5" s="71"/>
      <c r="G5" s="72"/>
      <c r="H5" s="73" t="s">
        <v>2</v>
      </c>
      <c r="I5" s="74"/>
      <c r="J5" s="74"/>
      <c r="K5" s="74"/>
      <c r="L5" s="75"/>
      <c r="M5" s="6"/>
      <c r="N5" s="7"/>
      <c r="O5" s="6"/>
      <c r="P5" s="3"/>
      <c r="Q5" s="3"/>
      <c r="R5" s="3"/>
    </row>
    <row r="6" spans="1:18" s="5" customFormat="1" ht="12.75" x14ac:dyDescent="0.2">
      <c r="A6" s="8" t="s">
        <v>3</v>
      </c>
      <c r="B6" s="43"/>
      <c r="C6" s="8"/>
      <c r="D6" s="8"/>
      <c r="E6" s="8"/>
      <c r="F6" s="8"/>
      <c r="G6" s="8"/>
      <c r="H6" s="8"/>
      <c r="I6" s="8"/>
      <c r="J6" s="8"/>
      <c r="K6" s="8"/>
      <c r="L6" s="9"/>
      <c r="M6" s="8" t="s">
        <v>29</v>
      </c>
      <c r="N6" s="8" t="s">
        <v>32</v>
      </c>
      <c r="O6" s="10"/>
      <c r="P6" s="3"/>
      <c r="Q6" s="3"/>
      <c r="R6" s="3"/>
    </row>
    <row r="7" spans="1:18" s="5" customFormat="1" ht="13.5" customHeight="1" x14ac:dyDescent="0.2">
      <c r="A7" s="42" t="s">
        <v>4</v>
      </c>
      <c r="B7" s="41" t="s">
        <v>5</v>
      </c>
      <c r="C7" s="42" t="s">
        <v>6</v>
      </c>
      <c r="D7" s="42" t="s">
        <v>7</v>
      </c>
      <c r="E7" s="42" t="s">
        <v>46</v>
      </c>
      <c r="F7" s="42" t="s">
        <v>34</v>
      </c>
      <c r="G7" s="42" t="s">
        <v>8</v>
      </c>
      <c r="H7" s="42" t="s">
        <v>9</v>
      </c>
      <c r="I7" s="42" t="s">
        <v>33</v>
      </c>
      <c r="J7" s="42" t="s">
        <v>10</v>
      </c>
      <c r="K7" s="42" t="s">
        <v>11</v>
      </c>
      <c r="L7" s="42" t="s">
        <v>8</v>
      </c>
      <c r="M7" s="42" t="s">
        <v>12</v>
      </c>
      <c r="N7" s="42" t="s">
        <v>13</v>
      </c>
      <c r="O7" s="42" t="s">
        <v>14</v>
      </c>
      <c r="P7" s="3"/>
      <c r="Q7" s="3"/>
      <c r="R7" s="3"/>
    </row>
    <row r="8" spans="1:18" s="5" customFormat="1" ht="15.75" customHeight="1" x14ac:dyDescent="0.2">
      <c r="A8" s="47" t="s">
        <v>15</v>
      </c>
      <c r="B8" s="3"/>
      <c r="C8" s="3"/>
      <c r="D8" s="3"/>
      <c r="E8" s="3"/>
      <c r="F8" s="3"/>
      <c r="G8" s="3"/>
      <c r="H8" s="3"/>
      <c r="I8" s="3"/>
      <c r="J8" s="3"/>
      <c r="K8" s="30"/>
      <c r="L8" s="3"/>
      <c r="M8" s="3"/>
      <c r="N8" s="3"/>
      <c r="O8" s="3"/>
      <c r="P8" s="3"/>
      <c r="Q8" s="3"/>
      <c r="R8" s="3"/>
    </row>
    <row r="9" spans="1:18" s="5" customFormat="1" ht="12.75" x14ac:dyDescent="0.2">
      <c r="A9" s="46" t="s">
        <v>47</v>
      </c>
      <c r="B9" s="31">
        <v>11.5</v>
      </c>
      <c r="C9" s="31">
        <v>15.2</v>
      </c>
      <c r="D9" s="31">
        <v>51.3</v>
      </c>
      <c r="E9" s="31">
        <v>24.3</v>
      </c>
      <c r="F9" s="31">
        <v>12.5</v>
      </c>
      <c r="G9" s="31">
        <v>0.4</v>
      </c>
      <c r="H9" s="31">
        <v>45.5</v>
      </c>
      <c r="I9" s="31">
        <v>17.600000000000001</v>
      </c>
      <c r="J9" s="31">
        <v>25.9</v>
      </c>
      <c r="K9" s="31">
        <v>0</v>
      </c>
      <c r="L9" s="31">
        <v>7.9</v>
      </c>
      <c r="M9" s="31">
        <v>9.6</v>
      </c>
      <c r="N9" s="31">
        <v>3.1</v>
      </c>
      <c r="O9" s="31">
        <f t="shared" ref="O9:O18" si="0">SUM(B9:N9)</f>
        <v>224.79999999999998</v>
      </c>
      <c r="P9" s="3"/>
      <c r="Q9" s="3"/>
      <c r="R9" s="3"/>
    </row>
    <row r="10" spans="1:18" s="5" customFormat="1" ht="12.75" x14ac:dyDescent="0.2">
      <c r="A10" s="46" t="s">
        <v>48</v>
      </c>
      <c r="B10" s="31">
        <v>11.6</v>
      </c>
      <c r="C10" s="31">
        <v>15.5</v>
      </c>
      <c r="D10" s="31">
        <v>50.9</v>
      </c>
      <c r="E10" s="31">
        <v>24.7</v>
      </c>
      <c r="F10" s="31">
        <v>13.1</v>
      </c>
      <c r="G10" s="31">
        <v>0.4</v>
      </c>
      <c r="H10" s="31">
        <v>45.5</v>
      </c>
      <c r="I10" s="31">
        <v>17.7</v>
      </c>
      <c r="J10" s="31">
        <v>26.7</v>
      </c>
      <c r="K10" s="31">
        <v>0</v>
      </c>
      <c r="L10" s="31">
        <v>7.9</v>
      </c>
      <c r="M10" s="31">
        <v>9.4</v>
      </c>
      <c r="N10" s="31">
        <v>2.5</v>
      </c>
      <c r="O10" s="31">
        <f t="shared" si="0"/>
        <v>225.89999999999998</v>
      </c>
      <c r="P10" s="3"/>
      <c r="Q10" s="3"/>
      <c r="R10" s="3"/>
    </row>
    <row r="11" spans="1:18" s="5" customFormat="1" ht="12.75" x14ac:dyDescent="0.2">
      <c r="A11" s="46" t="s">
        <v>49</v>
      </c>
      <c r="B11" s="31">
        <v>11.4</v>
      </c>
      <c r="C11" s="31">
        <v>15.5</v>
      </c>
      <c r="D11" s="31">
        <v>50.4</v>
      </c>
      <c r="E11" s="31">
        <v>25</v>
      </c>
      <c r="F11" s="31">
        <v>12.6</v>
      </c>
      <c r="G11" s="31">
        <v>0.4</v>
      </c>
      <c r="H11" s="31">
        <v>45.5</v>
      </c>
      <c r="I11" s="31">
        <v>17.3</v>
      </c>
      <c r="J11" s="31">
        <v>26.6</v>
      </c>
      <c r="K11" s="31">
        <v>0</v>
      </c>
      <c r="L11" s="31">
        <v>8</v>
      </c>
      <c r="M11" s="31">
        <v>9.1999999999999993</v>
      </c>
      <c r="N11" s="31">
        <v>2.5</v>
      </c>
      <c r="O11" s="31">
        <f t="shared" si="0"/>
        <v>224.4</v>
      </c>
      <c r="P11" s="3"/>
      <c r="Q11" s="3"/>
      <c r="R11" s="3"/>
    </row>
    <row r="12" spans="1:18" s="5" customFormat="1" ht="12.75" x14ac:dyDescent="0.2">
      <c r="A12" s="46" t="s">
        <v>50</v>
      </c>
      <c r="B12" s="31">
        <v>11.4</v>
      </c>
      <c r="C12" s="31">
        <v>15</v>
      </c>
      <c r="D12" s="31">
        <v>50.3</v>
      </c>
      <c r="E12" s="31">
        <v>24.2</v>
      </c>
      <c r="F12" s="31">
        <v>11.8</v>
      </c>
      <c r="G12" s="31">
        <v>0.4</v>
      </c>
      <c r="H12" s="31">
        <v>47.7</v>
      </c>
      <c r="I12" s="31">
        <v>17.2</v>
      </c>
      <c r="J12" s="31">
        <v>26.6</v>
      </c>
      <c r="K12" s="31">
        <v>0</v>
      </c>
      <c r="L12" s="31">
        <v>8</v>
      </c>
      <c r="M12" s="31">
        <v>9</v>
      </c>
      <c r="N12" s="31">
        <v>2</v>
      </c>
      <c r="O12" s="31">
        <f t="shared" si="0"/>
        <v>223.6</v>
      </c>
      <c r="P12" s="3"/>
      <c r="Q12" s="3"/>
      <c r="R12" s="3"/>
    </row>
    <row r="13" spans="1:18" s="5" customFormat="1" ht="12.75" x14ac:dyDescent="0.2">
      <c r="A13" s="46" t="s">
        <v>51</v>
      </c>
      <c r="B13" s="31">
        <v>11.3</v>
      </c>
      <c r="C13" s="31">
        <v>15</v>
      </c>
      <c r="D13" s="31">
        <v>50.2</v>
      </c>
      <c r="E13" s="31">
        <v>23.9</v>
      </c>
      <c r="F13" s="31">
        <v>11.6</v>
      </c>
      <c r="G13" s="31">
        <v>0.4</v>
      </c>
      <c r="H13" s="31">
        <v>47.7</v>
      </c>
      <c r="I13" s="31">
        <v>17.399999999999999</v>
      </c>
      <c r="J13" s="31">
        <v>26.4</v>
      </c>
      <c r="K13" s="31">
        <v>0</v>
      </c>
      <c r="L13" s="31">
        <v>8</v>
      </c>
      <c r="M13" s="31">
        <v>8.9</v>
      </c>
      <c r="N13" s="31">
        <v>2</v>
      </c>
      <c r="O13" s="31">
        <f t="shared" si="0"/>
        <v>222.80000000000004</v>
      </c>
      <c r="P13" s="3"/>
      <c r="Q13" s="3"/>
      <c r="R13" s="3"/>
    </row>
    <row r="14" spans="1:18" s="5" customFormat="1" ht="12.75" x14ac:dyDescent="0.2">
      <c r="A14" s="46" t="s">
        <v>52</v>
      </c>
      <c r="B14" s="31">
        <v>11.5</v>
      </c>
      <c r="C14" s="31">
        <v>15</v>
      </c>
      <c r="D14" s="31">
        <v>50.2</v>
      </c>
      <c r="E14" s="31">
        <v>23.9</v>
      </c>
      <c r="F14" s="31">
        <v>11.9</v>
      </c>
      <c r="G14" s="31">
        <v>0.4</v>
      </c>
      <c r="H14" s="31">
        <v>47.7</v>
      </c>
      <c r="I14" s="31">
        <v>17.399999999999999</v>
      </c>
      <c r="J14" s="31">
        <v>26.9</v>
      </c>
      <c r="K14" s="31">
        <v>0</v>
      </c>
      <c r="L14" s="31">
        <v>8</v>
      </c>
      <c r="M14" s="31">
        <v>7.8</v>
      </c>
      <c r="N14" s="31">
        <v>2</v>
      </c>
      <c r="O14" s="31">
        <f t="shared" si="0"/>
        <v>222.70000000000005</v>
      </c>
      <c r="P14" s="3"/>
      <c r="Q14" s="3"/>
      <c r="R14" s="3"/>
    </row>
    <row r="15" spans="1:18" s="5" customFormat="1" ht="12.75" x14ac:dyDescent="0.2">
      <c r="A15" s="46" t="s">
        <v>59</v>
      </c>
      <c r="B15" s="31">
        <v>11.4</v>
      </c>
      <c r="C15" s="31">
        <v>15.4</v>
      </c>
      <c r="D15" s="31">
        <v>50.3</v>
      </c>
      <c r="E15" s="31">
        <v>22.1</v>
      </c>
      <c r="F15" s="31">
        <v>11.9</v>
      </c>
      <c r="G15" s="31">
        <v>0.4</v>
      </c>
      <c r="H15" s="31">
        <v>47.7</v>
      </c>
      <c r="I15" s="31">
        <v>17.5</v>
      </c>
      <c r="J15" s="31">
        <v>28.5</v>
      </c>
      <c r="K15" s="31">
        <v>0</v>
      </c>
      <c r="L15" s="31">
        <v>7.5</v>
      </c>
      <c r="M15" s="31">
        <v>7.5</v>
      </c>
      <c r="N15" s="31">
        <v>1.8</v>
      </c>
      <c r="O15" s="31">
        <f t="shared" si="0"/>
        <v>222</v>
      </c>
      <c r="P15" s="3"/>
      <c r="Q15" s="3"/>
      <c r="R15" s="3"/>
    </row>
    <row r="16" spans="1:18" s="5" customFormat="1" ht="12.75" x14ac:dyDescent="0.2">
      <c r="A16" s="46" t="s">
        <v>54</v>
      </c>
      <c r="B16" s="31">
        <v>11.8</v>
      </c>
      <c r="C16" s="31">
        <v>15.6</v>
      </c>
      <c r="D16" s="31">
        <v>49.4</v>
      </c>
      <c r="E16" s="31">
        <v>22.1</v>
      </c>
      <c r="F16" s="31">
        <v>11.8</v>
      </c>
      <c r="G16" s="31">
        <v>0.4</v>
      </c>
      <c r="H16" s="31">
        <v>47.7</v>
      </c>
      <c r="I16" s="31">
        <v>17.3</v>
      </c>
      <c r="J16" s="31">
        <v>29.9</v>
      </c>
      <c r="K16" s="31">
        <v>0</v>
      </c>
      <c r="L16" s="31">
        <v>7.5</v>
      </c>
      <c r="M16" s="31">
        <v>6.7</v>
      </c>
      <c r="N16" s="31">
        <v>1.6</v>
      </c>
      <c r="O16" s="31">
        <f t="shared" si="0"/>
        <v>221.8</v>
      </c>
      <c r="P16" s="3"/>
      <c r="Q16" s="3"/>
      <c r="R16" s="3"/>
    </row>
    <row r="17" spans="1:18" s="5" customFormat="1" ht="12.75" x14ac:dyDescent="0.2">
      <c r="A17" s="46" t="s">
        <v>55</v>
      </c>
      <c r="B17" s="31">
        <v>12.5</v>
      </c>
      <c r="C17" s="31">
        <v>16.399999999999999</v>
      </c>
      <c r="D17" s="31">
        <v>49.9</v>
      </c>
      <c r="E17" s="31">
        <v>23.4</v>
      </c>
      <c r="F17" s="31">
        <v>12.4</v>
      </c>
      <c r="G17" s="31">
        <v>0.4</v>
      </c>
      <c r="H17" s="31">
        <v>47.7</v>
      </c>
      <c r="I17" s="31">
        <v>17.399999999999999</v>
      </c>
      <c r="J17" s="31">
        <v>32</v>
      </c>
      <c r="K17" s="31">
        <v>0</v>
      </c>
      <c r="L17" s="31">
        <v>7.5</v>
      </c>
      <c r="M17" s="31">
        <v>6.9</v>
      </c>
      <c r="N17" s="31">
        <v>1.6</v>
      </c>
      <c r="O17" s="31">
        <f t="shared" si="0"/>
        <v>228.1</v>
      </c>
      <c r="P17" s="3"/>
      <c r="Q17" s="3"/>
      <c r="R17" s="3"/>
    </row>
    <row r="18" spans="1:18" s="5" customFormat="1" ht="12.75" x14ac:dyDescent="0.2">
      <c r="A18" s="46" t="s">
        <v>56</v>
      </c>
      <c r="B18" s="31">
        <v>12.7</v>
      </c>
      <c r="C18" s="31">
        <v>18.8</v>
      </c>
      <c r="D18" s="31">
        <v>50.1</v>
      </c>
      <c r="E18" s="31">
        <v>23.2</v>
      </c>
      <c r="F18" s="31">
        <v>12.7</v>
      </c>
      <c r="G18" s="31">
        <v>0.4</v>
      </c>
      <c r="H18" s="31">
        <v>47.7</v>
      </c>
      <c r="I18" s="31">
        <v>17.399999999999999</v>
      </c>
      <c r="J18" s="31">
        <v>31.8</v>
      </c>
      <c r="K18" s="31">
        <v>0</v>
      </c>
      <c r="L18" s="31">
        <v>6.9</v>
      </c>
      <c r="M18" s="31">
        <v>6.6</v>
      </c>
      <c r="N18" s="31">
        <v>1.6</v>
      </c>
      <c r="O18" s="31">
        <f t="shared" si="0"/>
        <v>229.90000000000003</v>
      </c>
      <c r="P18" s="3"/>
      <c r="Q18" s="3"/>
      <c r="R18" s="3"/>
    </row>
    <row r="19" spans="1:18" s="5" customFormat="1" ht="12.75" x14ac:dyDescent="0.2">
      <c r="A19" s="47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"/>
      <c r="Q19" s="3"/>
      <c r="R19" s="3"/>
    </row>
    <row r="20" spans="1:18" s="5" customFormat="1" ht="12.75" x14ac:dyDescent="0.2">
      <c r="A20" s="3" t="s">
        <v>57</v>
      </c>
      <c r="B20" s="31">
        <v>12.2</v>
      </c>
      <c r="C20" s="31">
        <v>18</v>
      </c>
      <c r="D20" s="31">
        <v>49.2</v>
      </c>
      <c r="E20" s="31">
        <v>23.5</v>
      </c>
      <c r="F20" s="31">
        <v>12</v>
      </c>
      <c r="G20" s="31">
        <v>0.4</v>
      </c>
      <c r="H20" s="31">
        <v>47.7</v>
      </c>
      <c r="I20" s="31">
        <v>18</v>
      </c>
      <c r="J20" s="31">
        <v>30.9</v>
      </c>
      <c r="K20" s="31">
        <v>0</v>
      </c>
      <c r="L20" s="31">
        <v>6.9</v>
      </c>
      <c r="M20" s="31">
        <v>7.5</v>
      </c>
      <c r="N20" s="31">
        <v>1.6</v>
      </c>
      <c r="O20" s="31">
        <f t="shared" ref="O20:O31" si="1">SUM(B20:N20)</f>
        <v>227.9</v>
      </c>
      <c r="P20" s="3"/>
      <c r="Q20" s="3"/>
      <c r="R20" s="3"/>
    </row>
    <row r="21" spans="1:18" s="5" customFormat="1" ht="12.75" x14ac:dyDescent="0.2">
      <c r="A21" s="3" t="s">
        <v>58</v>
      </c>
      <c r="B21" s="31">
        <v>12.2</v>
      </c>
      <c r="C21" s="31">
        <v>18</v>
      </c>
      <c r="D21" s="31">
        <v>50.6</v>
      </c>
      <c r="E21" s="31">
        <v>23.2</v>
      </c>
      <c r="F21" s="31">
        <v>12.1</v>
      </c>
      <c r="G21" s="31">
        <v>0.4</v>
      </c>
      <c r="H21" s="31">
        <v>47.7</v>
      </c>
      <c r="I21" s="31">
        <v>18.100000000000001</v>
      </c>
      <c r="J21" s="31">
        <v>30.8</v>
      </c>
      <c r="K21" s="31">
        <v>0</v>
      </c>
      <c r="L21" s="31">
        <v>6.9</v>
      </c>
      <c r="M21" s="31">
        <v>6.4</v>
      </c>
      <c r="N21" s="31">
        <v>1.4</v>
      </c>
      <c r="O21" s="31">
        <f t="shared" si="1"/>
        <v>227.8</v>
      </c>
      <c r="P21" s="3"/>
      <c r="Q21" s="3"/>
      <c r="R21" s="3"/>
    </row>
    <row r="22" spans="1:18" s="5" customFormat="1" ht="12.75" x14ac:dyDescent="0.2">
      <c r="A22" s="3" t="s">
        <v>47</v>
      </c>
      <c r="B22" s="31">
        <v>12.6</v>
      </c>
      <c r="C22" s="31">
        <v>18.100000000000001</v>
      </c>
      <c r="D22" s="31">
        <v>51.2</v>
      </c>
      <c r="E22" s="31">
        <v>20.399999999999999</v>
      </c>
      <c r="F22" s="31">
        <v>12.7</v>
      </c>
      <c r="G22" s="31">
        <v>0.4</v>
      </c>
      <c r="H22" s="31">
        <v>47.7</v>
      </c>
      <c r="I22" s="31">
        <v>18.399999999999999</v>
      </c>
      <c r="J22" s="31">
        <v>31.8</v>
      </c>
      <c r="K22" s="31">
        <v>0</v>
      </c>
      <c r="L22" s="31">
        <v>4.9000000000000004</v>
      </c>
      <c r="M22" s="31">
        <v>7</v>
      </c>
      <c r="N22" s="31">
        <v>5.9</v>
      </c>
      <c r="O22" s="31">
        <f t="shared" si="1"/>
        <v>231.10000000000005</v>
      </c>
      <c r="P22" s="3"/>
      <c r="Q22" s="3"/>
      <c r="R22" s="3"/>
    </row>
    <row r="23" spans="1:18" s="5" customFormat="1" ht="12.75" x14ac:dyDescent="0.2">
      <c r="A23" s="46" t="s">
        <v>48</v>
      </c>
      <c r="B23" s="31">
        <v>12.6</v>
      </c>
      <c r="C23" s="31">
        <v>18</v>
      </c>
      <c r="D23" s="31">
        <v>51</v>
      </c>
      <c r="E23" s="31">
        <v>20.399999999999999</v>
      </c>
      <c r="F23" s="31">
        <v>11.9</v>
      </c>
      <c r="G23" s="31">
        <v>0.4</v>
      </c>
      <c r="H23" s="31">
        <v>47.7</v>
      </c>
      <c r="I23" s="31">
        <v>18.5</v>
      </c>
      <c r="J23" s="31">
        <v>32.700000000000003</v>
      </c>
      <c r="K23" s="31">
        <v>0</v>
      </c>
      <c r="L23" s="31">
        <v>4.9000000000000004</v>
      </c>
      <c r="M23" s="31">
        <v>7.4</v>
      </c>
      <c r="N23" s="31">
        <v>5.8</v>
      </c>
      <c r="O23" s="31">
        <f t="shared" si="1"/>
        <v>231.3</v>
      </c>
      <c r="P23" s="3"/>
      <c r="Q23" s="3"/>
      <c r="R23" s="3"/>
    </row>
    <row r="24" spans="1:18" s="5" customFormat="1" ht="12.75" x14ac:dyDescent="0.2">
      <c r="A24" s="46" t="s">
        <v>49</v>
      </c>
      <c r="B24" s="31">
        <v>12.6</v>
      </c>
      <c r="C24" s="31">
        <v>17</v>
      </c>
      <c r="D24" s="31">
        <v>50.3</v>
      </c>
      <c r="E24" s="31">
        <v>10.9</v>
      </c>
      <c r="F24" s="31">
        <v>11.5</v>
      </c>
      <c r="G24" s="31">
        <v>0.4</v>
      </c>
      <c r="H24" s="31">
        <v>47.7</v>
      </c>
      <c r="I24" s="31">
        <v>18.3</v>
      </c>
      <c r="J24" s="31">
        <v>32</v>
      </c>
      <c r="K24" s="31">
        <v>0</v>
      </c>
      <c r="L24" s="31">
        <v>4.9000000000000004</v>
      </c>
      <c r="M24" s="31">
        <v>7.2</v>
      </c>
      <c r="N24" s="31">
        <v>6.1</v>
      </c>
      <c r="O24" s="31">
        <f t="shared" si="1"/>
        <v>218.90000000000003</v>
      </c>
      <c r="P24" s="3"/>
      <c r="Q24" s="3"/>
      <c r="R24" s="3"/>
    </row>
    <row r="25" spans="1:18" s="5" customFormat="1" ht="12.75" x14ac:dyDescent="0.2">
      <c r="A25" s="46" t="s">
        <v>50</v>
      </c>
      <c r="B25" s="31">
        <v>12</v>
      </c>
      <c r="C25" s="31">
        <v>16.2</v>
      </c>
      <c r="D25" s="31">
        <v>50.9</v>
      </c>
      <c r="E25" s="31">
        <v>17.5</v>
      </c>
      <c r="F25" s="31">
        <v>10.6</v>
      </c>
      <c r="G25" s="31">
        <v>0.8</v>
      </c>
      <c r="H25" s="31">
        <v>47.7</v>
      </c>
      <c r="I25" s="31">
        <v>18.5</v>
      </c>
      <c r="J25" s="31">
        <v>32.299999999999997</v>
      </c>
      <c r="K25" s="31">
        <v>0</v>
      </c>
      <c r="L25" s="31">
        <v>4.8</v>
      </c>
      <c r="M25" s="31">
        <v>6.5</v>
      </c>
      <c r="N25" s="31">
        <v>5.7</v>
      </c>
      <c r="O25" s="31">
        <f t="shared" si="1"/>
        <v>223.5</v>
      </c>
      <c r="P25" s="3"/>
      <c r="Q25" s="3"/>
      <c r="R25" s="3"/>
    </row>
    <row r="26" spans="1:18" s="5" customFormat="1" ht="12.75" x14ac:dyDescent="0.2">
      <c r="A26" s="46" t="s">
        <v>51</v>
      </c>
      <c r="B26" s="31">
        <v>10.5</v>
      </c>
      <c r="C26" s="31">
        <v>16.600000000000001</v>
      </c>
      <c r="D26" s="31">
        <v>51.5</v>
      </c>
      <c r="E26" s="31">
        <v>17.399999999999999</v>
      </c>
      <c r="F26" s="31">
        <v>10.6</v>
      </c>
      <c r="G26" s="31">
        <v>0.8</v>
      </c>
      <c r="H26" s="31">
        <v>47.7</v>
      </c>
      <c r="I26" s="31">
        <v>18.5</v>
      </c>
      <c r="J26" s="31">
        <v>32.5</v>
      </c>
      <c r="K26" s="31">
        <v>0</v>
      </c>
      <c r="L26" s="31">
        <v>4.8</v>
      </c>
      <c r="M26" s="31">
        <v>6.5</v>
      </c>
      <c r="N26" s="31">
        <v>5.7</v>
      </c>
      <c r="O26" s="31">
        <f t="shared" si="1"/>
        <v>223.1</v>
      </c>
      <c r="P26" s="3"/>
      <c r="Q26" s="3"/>
      <c r="R26" s="3"/>
    </row>
    <row r="27" spans="1:18" s="5" customFormat="1" ht="12.75" x14ac:dyDescent="0.2">
      <c r="A27" s="46" t="s">
        <v>52</v>
      </c>
      <c r="B27" s="31">
        <v>11.4</v>
      </c>
      <c r="C27" s="31">
        <v>16.399999999999999</v>
      </c>
      <c r="D27" s="31">
        <v>50</v>
      </c>
      <c r="E27" s="31">
        <v>16.8</v>
      </c>
      <c r="F27" s="31">
        <v>10.4</v>
      </c>
      <c r="G27" s="31">
        <v>0.8</v>
      </c>
      <c r="H27" s="31">
        <v>47.7</v>
      </c>
      <c r="I27" s="31">
        <v>18.100000000000001</v>
      </c>
      <c r="J27" s="31">
        <v>31.8</v>
      </c>
      <c r="K27" s="31">
        <v>0</v>
      </c>
      <c r="L27" s="31">
        <v>4.8</v>
      </c>
      <c r="M27" s="31">
        <v>5.2</v>
      </c>
      <c r="N27" s="31">
        <v>5.5</v>
      </c>
      <c r="O27" s="31">
        <f t="shared" si="1"/>
        <v>218.9</v>
      </c>
      <c r="P27" s="3"/>
      <c r="Q27" s="3"/>
      <c r="R27" s="3"/>
    </row>
    <row r="28" spans="1:18" s="5" customFormat="1" ht="12.75" x14ac:dyDescent="0.2">
      <c r="A28" s="46" t="s">
        <v>59</v>
      </c>
      <c r="B28" s="31">
        <v>11.8</v>
      </c>
      <c r="C28" s="31">
        <v>17.399999999999999</v>
      </c>
      <c r="D28" s="31">
        <v>49.8</v>
      </c>
      <c r="E28" s="31">
        <v>16.600000000000001</v>
      </c>
      <c r="F28" s="31">
        <v>10.5</v>
      </c>
      <c r="G28" s="31">
        <v>0.8</v>
      </c>
      <c r="H28" s="31">
        <v>47.7</v>
      </c>
      <c r="I28" s="31">
        <v>18.5</v>
      </c>
      <c r="J28" s="31">
        <v>31.9</v>
      </c>
      <c r="K28" s="31">
        <v>0</v>
      </c>
      <c r="L28" s="31">
        <v>4.8</v>
      </c>
      <c r="M28" s="31">
        <v>5.4</v>
      </c>
      <c r="N28" s="31">
        <v>5.5</v>
      </c>
      <c r="O28" s="31">
        <f t="shared" si="1"/>
        <v>220.70000000000002</v>
      </c>
      <c r="P28" s="3"/>
      <c r="Q28" s="3"/>
      <c r="R28" s="3"/>
    </row>
    <row r="29" spans="1:18" s="5" customFormat="1" ht="12.75" x14ac:dyDescent="0.2">
      <c r="A29" s="46" t="s">
        <v>54</v>
      </c>
      <c r="B29" s="31">
        <v>12.1</v>
      </c>
      <c r="C29" s="31">
        <v>18.399999999999999</v>
      </c>
      <c r="D29" s="31">
        <v>49.6</v>
      </c>
      <c r="E29" s="31">
        <v>16.2</v>
      </c>
      <c r="F29" s="31">
        <v>10.3</v>
      </c>
      <c r="G29" s="31">
        <v>0.8</v>
      </c>
      <c r="H29" s="31">
        <v>47.7</v>
      </c>
      <c r="I29" s="31">
        <v>18.3</v>
      </c>
      <c r="J29" s="31">
        <v>33.6</v>
      </c>
      <c r="K29" s="31">
        <v>0</v>
      </c>
      <c r="L29" s="31">
        <v>4.8</v>
      </c>
      <c r="M29" s="31">
        <v>5.0999999999999996</v>
      </c>
      <c r="N29" s="31">
        <v>5.5</v>
      </c>
      <c r="O29" s="31">
        <f t="shared" si="1"/>
        <v>222.4</v>
      </c>
      <c r="P29" s="3"/>
      <c r="Q29" s="3"/>
      <c r="R29" s="3"/>
    </row>
    <row r="30" spans="1:18" s="5" customFormat="1" ht="12.75" x14ac:dyDescent="0.2">
      <c r="A30" s="46" t="s">
        <v>55</v>
      </c>
      <c r="B30" s="31">
        <v>12.7</v>
      </c>
      <c r="C30" s="31">
        <v>18.8</v>
      </c>
      <c r="D30" s="31">
        <v>50.2</v>
      </c>
      <c r="E30" s="31">
        <v>16</v>
      </c>
      <c r="F30" s="31">
        <v>10.8</v>
      </c>
      <c r="G30" s="31">
        <v>1.3</v>
      </c>
      <c r="H30" s="31">
        <v>47.7</v>
      </c>
      <c r="I30" s="31">
        <v>18.5</v>
      </c>
      <c r="J30" s="31">
        <v>35.5</v>
      </c>
      <c r="K30" s="31">
        <v>0</v>
      </c>
      <c r="L30" s="31">
        <v>4.8</v>
      </c>
      <c r="M30" s="31">
        <v>5.0999999999999996</v>
      </c>
      <c r="N30" s="31">
        <v>5.5</v>
      </c>
      <c r="O30" s="31">
        <f t="shared" si="1"/>
        <v>226.9</v>
      </c>
      <c r="P30" s="3"/>
      <c r="Q30" s="3"/>
      <c r="R30" s="3"/>
    </row>
    <row r="31" spans="1:18" s="5" customFormat="1" ht="12.75" x14ac:dyDescent="0.2">
      <c r="A31" s="46" t="s">
        <v>56</v>
      </c>
      <c r="B31" s="31">
        <v>12.3</v>
      </c>
      <c r="C31" s="31">
        <v>18.399999999999999</v>
      </c>
      <c r="D31" s="31">
        <v>52</v>
      </c>
      <c r="E31" s="31">
        <v>15.8</v>
      </c>
      <c r="F31" s="31">
        <v>11</v>
      </c>
      <c r="G31" s="31">
        <v>1.3</v>
      </c>
      <c r="H31" s="31">
        <v>48.2</v>
      </c>
      <c r="I31" s="31">
        <v>18.600000000000001</v>
      </c>
      <c r="J31" s="31">
        <v>40.200000000000003</v>
      </c>
      <c r="K31" s="31">
        <v>0</v>
      </c>
      <c r="L31" s="31">
        <v>3.5</v>
      </c>
      <c r="M31" s="31">
        <v>4.4000000000000004</v>
      </c>
      <c r="N31" s="31">
        <v>22.6</v>
      </c>
      <c r="O31" s="31">
        <f t="shared" si="1"/>
        <v>248.3</v>
      </c>
      <c r="P31" s="3"/>
      <c r="Q31" s="3"/>
      <c r="R31" s="3"/>
    </row>
    <row r="32" spans="1:18" s="5" customFormat="1" ht="12.75" x14ac:dyDescent="0.2">
      <c r="A32" s="44" t="s">
        <v>17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"/>
      <c r="Q32" s="3"/>
      <c r="R32" s="3"/>
    </row>
    <row r="33" spans="1:18" s="5" customFormat="1" ht="12.75" x14ac:dyDescent="0.2">
      <c r="A33" s="3" t="s">
        <v>57</v>
      </c>
      <c r="B33" s="31">
        <v>11.7</v>
      </c>
      <c r="C33" s="31">
        <v>19.899999999999999</v>
      </c>
      <c r="D33" s="31">
        <v>49.8</v>
      </c>
      <c r="E33" s="31">
        <v>14.9</v>
      </c>
      <c r="F33" s="31">
        <v>11</v>
      </c>
      <c r="G33" s="31">
        <v>1.3</v>
      </c>
      <c r="H33" s="31">
        <v>48.2</v>
      </c>
      <c r="I33" s="31">
        <v>18.8</v>
      </c>
      <c r="J33" s="31">
        <v>41.8</v>
      </c>
      <c r="K33" s="31">
        <v>0</v>
      </c>
      <c r="L33" s="31">
        <v>2.1</v>
      </c>
      <c r="M33" s="31">
        <v>6</v>
      </c>
      <c r="N33" s="31">
        <v>22.3</v>
      </c>
      <c r="O33" s="31">
        <f t="shared" ref="O33:O44" si="2">SUM(B33:N33)</f>
        <v>247.80000000000004</v>
      </c>
      <c r="P33" s="3"/>
      <c r="Q33" s="3"/>
      <c r="R33" s="3"/>
    </row>
    <row r="34" spans="1:18" s="5" customFormat="1" ht="12.75" x14ac:dyDescent="0.2">
      <c r="A34" s="3" t="s">
        <v>58</v>
      </c>
      <c r="B34" s="31">
        <v>11.8</v>
      </c>
      <c r="C34" s="31">
        <v>19.899999999999999</v>
      </c>
      <c r="D34" s="31">
        <v>48.8</v>
      </c>
      <c r="E34" s="31">
        <v>14.1</v>
      </c>
      <c r="F34" s="31">
        <v>10.3</v>
      </c>
      <c r="G34" s="31">
        <v>1.3</v>
      </c>
      <c r="H34" s="31">
        <v>48.2</v>
      </c>
      <c r="I34" s="31">
        <v>18.5</v>
      </c>
      <c r="J34" s="31">
        <v>38.799999999999997</v>
      </c>
      <c r="K34" s="31">
        <v>0</v>
      </c>
      <c r="L34" s="31">
        <v>2.1</v>
      </c>
      <c r="M34" s="31">
        <v>5.6</v>
      </c>
      <c r="N34" s="31">
        <v>22.8</v>
      </c>
      <c r="O34" s="31">
        <f t="shared" si="2"/>
        <v>242.2</v>
      </c>
      <c r="P34" s="3"/>
      <c r="Q34" s="3"/>
      <c r="R34" s="3"/>
    </row>
    <row r="35" spans="1:18" s="5" customFormat="1" ht="12.75" x14ac:dyDescent="0.2">
      <c r="A35" s="3" t="s">
        <v>47</v>
      </c>
      <c r="B35" s="31">
        <v>11.5</v>
      </c>
      <c r="C35" s="31">
        <v>19.399999999999999</v>
      </c>
      <c r="D35" s="31">
        <v>51.4</v>
      </c>
      <c r="E35" s="31">
        <v>13.1</v>
      </c>
      <c r="F35" s="31">
        <v>10.8</v>
      </c>
      <c r="G35" s="31">
        <v>1.2</v>
      </c>
      <c r="H35" s="31">
        <v>48.2</v>
      </c>
      <c r="I35" s="31">
        <v>18.3</v>
      </c>
      <c r="J35" s="31">
        <v>39</v>
      </c>
      <c r="K35" s="31">
        <v>0</v>
      </c>
      <c r="L35" s="31">
        <v>4.0999999999999996</v>
      </c>
      <c r="M35" s="31">
        <v>4.2</v>
      </c>
      <c r="N35" s="31">
        <v>22.6</v>
      </c>
      <c r="O35" s="31">
        <f t="shared" si="2"/>
        <v>243.79999999999998</v>
      </c>
      <c r="P35" s="3"/>
      <c r="Q35" s="3"/>
      <c r="R35" s="3"/>
    </row>
    <row r="36" spans="1:18" s="5" customFormat="1" ht="12.75" x14ac:dyDescent="0.2">
      <c r="A36" s="46" t="s">
        <v>48</v>
      </c>
      <c r="B36" s="31">
        <v>11.5</v>
      </c>
      <c r="C36" s="31">
        <v>20.2</v>
      </c>
      <c r="D36" s="31">
        <v>50.7</v>
      </c>
      <c r="E36" s="31">
        <v>12.9</v>
      </c>
      <c r="F36" s="31">
        <v>10.7</v>
      </c>
      <c r="G36" s="31">
        <v>1.3</v>
      </c>
      <c r="H36" s="31">
        <v>48.2</v>
      </c>
      <c r="I36" s="31">
        <v>18.399999999999999</v>
      </c>
      <c r="J36" s="31">
        <v>38.9</v>
      </c>
      <c r="K36" s="31">
        <v>0</v>
      </c>
      <c r="L36" s="31">
        <v>4</v>
      </c>
      <c r="M36" s="31">
        <v>4</v>
      </c>
      <c r="N36" s="31">
        <v>22.6</v>
      </c>
      <c r="O36" s="31">
        <f t="shared" si="2"/>
        <v>243.4</v>
      </c>
      <c r="P36" s="3"/>
      <c r="Q36" s="3"/>
      <c r="R36" s="3"/>
    </row>
    <row r="37" spans="1:18" s="5" customFormat="1" ht="12.75" x14ac:dyDescent="0.2">
      <c r="A37" s="46" t="s">
        <v>49</v>
      </c>
      <c r="B37" s="31">
        <v>11</v>
      </c>
      <c r="C37" s="31">
        <v>20.6</v>
      </c>
      <c r="D37" s="31">
        <v>50.5</v>
      </c>
      <c r="E37" s="31">
        <v>11.4</v>
      </c>
      <c r="F37" s="31">
        <v>10</v>
      </c>
      <c r="G37" s="31">
        <v>1.3</v>
      </c>
      <c r="H37" s="31">
        <v>48.2</v>
      </c>
      <c r="I37" s="31">
        <v>18.100000000000001</v>
      </c>
      <c r="J37" s="31">
        <v>36.200000000000003</v>
      </c>
      <c r="K37" s="31">
        <v>0</v>
      </c>
      <c r="L37" s="31">
        <v>4</v>
      </c>
      <c r="M37" s="31">
        <v>3.9</v>
      </c>
      <c r="N37" s="31">
        <v>22.6</v>
      </c>
      <c r="O37" s="31">
        <f t="shared" si="2"/>
        <v>237.8</v>
      </c>
      <c r="P37" s="3"/>
      <c r="Q37" s="3"/>
      <c r="R37" s="3"/>
    </row>
    <row r="38" spans="1:18" s="5" customFormat="1" ht="12.75" x14ac:dyDescent="0.2">
      <c r="A38" s="46" t="s">
        <v>50</v>
      </c>
      <c r="B38" s="31">
        <v>10.9</v>
      </c>
      <c r="C38" s="31">
        <v>23.2</v>
      </c>
      <c r="D38" s="31">
        <v>52.6</v>
      </c>
      <c r="E38" s="31">
        <v>10.6</v>
      </c>
      <c r="F38" s="31">
        <v>9.6999999999999993</v>
      </c>
      <c r="G38" s="31">
        <v>1.3</v>
      </c>
      <c r="H38" s="31">
        <v>49.5</v>
      </c>
      <c r="I38" s="31">
        <v>18.3</v>
      </c>
      <c r="J38" s="31">
        <v>36.1</v>
      </c>
      <c r="K38" s="31">
        <v>0</v>
      </c>
      <c r="L38" s="31">
        <v>3.8</v>
      </c>
      <c r="M38" s="31">
        <v>3.9</v>
      </c>
      <c r="N38" s="31">
        <v>22.2</v>
      </c>
      <c r="O38" s="31">
        <f t="shared" si="2"/>
        <v>242.10000000000002</v>
      </c>
      <c r="P38" s="3"/>
      <c r="Q38" s="3"/>
      <c r="R38" s="3"/>
    </row>
    <row r="39" spans="1:18" s="5" customFormat="1" ht="12.75" x14ac:dyDescent="0.2">
      <c r="A39" s="46" t="s">
        <v>51</v>
      </c>
      <c r="B39" s="31">
        <v>11.4</v>
      </c>
      <c r="C39" s="31">
        <v>22.5</v>
      </c>
      <c r="D39" s="31">
        <v>54.4</v>
      </c>
      <c r="E39" s="31">
        <v>10.6</v>
      </c>
      <c r="F39" s="31">
        <v>10.4</v>
      </c>
      <c r="G39" s="31">
        <v>1.8</v>
      </c>
      <c r="H39" s="31">
        <v>49.5</v>
      </c>
      <c r="I39" s="31">
        <v>18.399999999999999</v>
      </c>
      <c r="J39" s="31">
        <v>38.6</v>
      </c>
      <c r="K39" s="31">
        <v>0</v>
      </c>
      <c r="L39" s="31">
        <v>3.3</v>
      </c>
      <c r="M39" s="31">
        <v>3.9</v>
      </c>
      <c r="N39" s="31">
        <v>22.2</v>
      </c>
      <c r="O39" s="31">
        <f t="shared" si="2"/>
        <v>247</v>
      </c>
      <c r="P39" s="3"/>
      <c r="Q39" s="3"/>
      <c r="R39" s="3"/>
    </row>
    <row r="40" spans="1:18" s="5" customFormat="1" ht="12.75" x14ac:dyDescent="0.2">
      <c r="A40" s="46" t="s">
        <v>52</v>
      </c>
      <c r="B40" s="31">
        <v>11</v>
      </c>
      <c r="C40" s="31">
        <v>24.3</v>
      </c>
      <c r="D40" s="31">
        <v>55.1</v>
      </c>
      <c r="E40" s="31">
        <v>9.6999999999999993</v>
      </c>
      <c r="F40" s="31">
        <v>9.8000000000000007</v>
      </c>
      <c r="G40" s="31">
        <v>1.8</v>
      </c>
      <c r="H40" s="31">
        <v>49.5</v>
      </c>
      <c r="I40" s="31">
        <v>18.600000000000001</v>
      </c>
      <c r="J40" s="31">
        <v>37.200000000000003</v>
      </c>
      <c r="K40" s="31">
        <v>0</v>
      </c>
      <c r="L40" s="31">
        <v>4.9000000000000004</v>
      </c>
      <c r="M40" s="31">
        <v>3.8</v>
      </c>
      <c r="N40" s="31">
        <v>22.2</v>
      </c>
      <c r="O40" s="31">
        <f t="shared" si="2"/>
        <v>247.9</v>
      </c>
      <c r="P40" s="3"/>
      <c r="Q40" s="3"/>
      <c r="R40" s="3"/>
    </row>
    <row r="41" spans="1:18" s="5" customFormat="1" ht="12.75" x14ac:dyDescent="0.2">
      <c r="A41" s="46" t="s">
        <v>59</v>
      </c>
      <c r="B41" s="31">
        <v>11.3</v>
      </c>
      <c r="C41" s="31">
        <v>24.5</v>
      </c>
      <c r="D41" s="31">
        <v>55.1</v>
      </c>
      <c r="E41" s="31">
        <v>8.6999999999999993</v>
      </c>
      <c r="F41" s="31">
        <v>10.199999999999999</v>
      </c>
      <c r="G41" s="31">
        <v>2.1</v>
      </c>
      <c r="H41" s="31">
        <v>49.5</v>
      </c>
      <c r="I41" s="31">
        <v>18.600000000000001</v>
      </c>
      <c r="J41" s="31">
        <v>39.299999999999997</v>
      </c>
      <c r="K41" s="31">
        <v>0</v>
      </c>
      <c r="L41" s="31">
        <v>4.2</v>
      </c>
      <c r="M41" s="31">
        <v>3.8</v>
      </c>
      <c r="N41" s="31">
        <v>22</v>
      </c>
      <c r="O41" s="31">
        <f t="shared" si="2"/>
        <v>249.3</v>
      </c>
      <c r="P41" s="3"/>
      <c r="Q41" s="3"/>
      <c r="R41" s="3"/>
    </row>
    <row r="42" spans="1:18" s="5" customFormat="1" ht="12.75" x14ac:dyDescent="0.2">
      <c r="A42" s="46" t="s">
        <v>54</v>
      </c>
      <c r="B42" s="31">
        <v>11.4</v>
      </c>
      <c r="C42" s="31">
        <v>25.9</v>
      </c>
      <c r="D42" s="31">
        <v>56.4</v>
      </c>
      <c r="E42" s="31">
        <v>8.4</v>
      </c>
      <c r="F42" s="31">
        <v>9.1999999999999993</v>
      </c>
      <c r="G42" s="31">
        <v>2.8</v>
      </c>
      <c r="H42" s="31">
        <v>49.5</v>
      </c>
      <c r="I42" s="31">
        <v>18.399999999999999</v>
      </c>
      <c r="J42" s="31">
        <v>38</v>
      </c>
      <c r="K42" s="31">
        <v>0</v>
      </c>
      <c r="L42" s="31">
        <v>4.2</v>
      </c>
      <c r="M42" s="31">
        <v>3.7</v>
      </c>
      <c r="N42" s="31">
        <v>22</v>
      </c>
      <c r="O42" s="31">
        <f t="shared" si="2"/>
        <v>249.89999999999998</v>
      </c>
      <c r="P42" s="3"/>
      <c r="Q42" s="3"/>
      <c r="R42" s="3"/>
    </row>
    <row r="43" spans="1:18" s="5" customFormat="1" ht="12.75" x14ac:dyDescent="0.2">
      <c r="A43" s="46" t="s">
        <v>55</v>
      </c>
      <c r="B43" s="31">
        <v>11.6</v>
      </c>
      <c r="C43" s="31">
        <v>25.6</v>
      </c>
      <c r="D43" s="31">
        <v>56.3</v>
      </c>
      <c r="E43" s="31">
        <v>7.6</v>
      </c>
      <c r="F43" s="31">
        <v>8.9</v>
      </c>
      <c r="G43" s="31">
        <v>2.8</v>
      </c>
      <c r="H43" s="31">
        <v>49.5</v>
      </c>
      <c r="I43" s="31">
        <v>18.5</v>
      </c>
      <c r="J43" s="31">
        <v>37.9</v>
      </c>
      <c r="K43" s="31">
        <v>0</v>
      </c>
      <c r="L43" s="31">
        <v>4.2</v>
      </c>
      <c r="M43" s="31">
        <v>3.7</v>
      </c>
      <c r="N43" s="31">
        <v>23.6</v>
      </c>
      <c r="O43" s="31">
        <f t="shared" si="2"/>
        <v>250.2</v>
      </c>
      <c r="P43" s="3"/>
      <c r="Q43" s="3"/>
      <c r="R43" s="3"/>
    </row>
    <row r="44" spans="1:18" s="5" customFormat="1" ht="12.75" x14ac:dyDescent="0.2">
      <c r="A44" s="46" t="s">
        <v>56</v>
      </c>
      <c r="B44" s="31">
        <v>11.8</v>
      </c>
      <c r="C44" s="31">
        <v>27.3</v>
      </c>
      <c r="D44" s="31">
        <v>58.5</v>
      </c>
      <c r="E44" s="31">
        <v>6.7</v>
      </c>
      <c r="F44" s="31">
        <v>8.4</v>
      </c>
      <c r="G44" s="31">
        <v>3</v>
      </c>
      <c r="H44" s="31">
        <v>51.5</v>
      </c>
      <c r="I44" s="31">
        <v>18.600000000000001</v>
      </c>
      <c r="J44" s="31">
        <v>39</v>
      </c>
      <c r="K44" s="31">
        <v>0</v>
      </c>
      <c r="L44" s="31">
        <v>4.2</v>
      </c>
      <c r="M44" s="31">
        <v>3.7</v>
      </c>
      <c r="N44" s="31">
        <v>23</v>
      </c>
      <c r="O44" s="31">
        <f t="shared" si="2"/>
        <v>255.69999999999996</v>
      </c>
      <c r="P44" s="3"/>
      <c r="Q44" s="3"/>
      <c r="R44" s="3"/>
    </row>
    <row r="45" spans="1:18" s="5" customFormat="1" ht="12.75" x14ac:dyDescent="0.2">
      <c r="A45" s="44" t="s">
        <v>18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"/>
      <c r="Q45" s="3"/>
      <c r="R45" s="3"/>
    </row>
    <row r="46" spans="1:18" s="5" customFormat="1" ht="12.75" x14ac:dyDescent="0.2">
      <c r="A46" s="3" t="s">
        <v>57</v>
      </c>
      <c r="B46" s="31">
        <v>12.1</v>
      </c>
      <c r="C46" s="31">
        <v>27.6</v>
      </c>
      <c r="D46" s="31">
        <v>58</v>
      </c>
      <c r="E46" s="31">
        <v>6.3</v>
      </c>
      <c r="F46" s="31">
        <v>8.8000000000000007</v>
      </c>
      <c r="G46" s="31">
        <v>3</v>
      </c>
      <c r="H46" s="31">
        <v>52.4</v>
      </c>
      <c r="I46" s="31">
        <v>18.2</v>
      </c>
      <c r="J46" s="31">
        <v>40.6</v>
      </c>
      <c r="K46" s="31">
        <v>0</v>
      </c>
      <c r="L46" s="31">
        <v>3.5</v>
      </c>
      <c r="M46" s="31">
        <v>3.7</v>
      </c>
      <c r="N46" s="31">
        <v>22.9</v>
      </c>
      <c r="O46" s="31">
        <f t="shared" ref="O46:O57" si="3">SUM(B46:N46)</f>
        <v>257.09999999999997</v>
      </c>
      <c r="P46" s="3"/>
      <c r="Q46" s="3"/>
      <c r="R46" s="3"/>
    </row>
    <row r="47" spans="1:18" s="5" customFormat="1" ht="12.75" x14ac:dyDescent="0.2">
      <c r="A47" s="3" t="s">
        <v>58</v>
      </c>
      <c r="B47" s="31">
        <v>12.1</v>
      </c>
      <c r="C47" s="31">
        <v>28</v>
      </c>
      <c r="D47" s="31">
        <v>59.2</v>
      </c>
      <c r="E47" s="31">
        <v>5.5</v>
      </c>
      <c r="F47" s="31">
        <v>8.9</v>
      </c>
      <c r="G47" s="31">
        <v>3</v>
      </c>
      <c r="H47" s="31">
        <v>56.4</v>
      </c>
      <c r="I47" s="31">
        <v>18.100000000000001</v>
      </c>
      <c r="J47" s="31">
        <v>40.700000000000003</v>
      </c>
      <c r="K47" s="31">
        <v>0</v>
      </c>
      <c r="L47" s="31">
        <v>3.5</v>
      </c>
      <c r="M47" s="31">
        <v>3.7</v>
      </c>
      <c r="N47" s="31">
        <v>22.5</v>
      </c>
      <c r="O47" s="31">
        <f t="shared" si="3"/>
        <v>261.60000000000002</v>
      </c>
      <c r="P47" s="3"/>
      <c r="Q47" s="3"/>
      <c r="R47" s="3"/>
    </row>
    <row r="48" spans="1:18" s="5" customFormat="1" ht="12.75" x14ac:dyDescent="0.2">
      <c r="A48" s="3" t="s">
        <v>47</v>
      </c>
      <c r="B48" s="31">
        <v>12</v>
      </c>
      <c r="C48" s="31">
        <v>27.5</v>
      </c>
      <c r="D48" s="31">
        <v>58.6</v>
      </c>
      <c r="E48" s="31">
        <v>4.5999999999999996</v>
      </c>
      <c r="F48" s="31">
        <v>8.6999999999999993</v>
      </c>
      <c r="G48" s="31">
        <v>2.7</v>
      </c>
      <c r="H48" s="31">
        <v>56.4</v>
      </c>
      <c r="I48" s="31">
        <v>18.2</v>
      </c>
      <c r="J48" s="31">
        <v>39.700000000000003</v>
      </c>
      <c r="K48" s="31">
        <v>0</v>
      </c>
      <c r="L48" s="31">
        <v>2.5</v>
      </c>
      <c r="M48" s="31">
        <v>3.7</v>
      </c>
      <c r="N48" s="31">
        <v>21.8</v>
      </c>
      <c r="O48" s="31">
        <f t="shared" si="3"/>
        <v>256.39999999999998</v>
      </c>
      <c r="P48" s="3"/>
      <c r="Q48" s="3"/>
      <c r="R48" s="3"/>
    </row>
    <row r="49" spans="1:18" s="5" customFormat="1" ht="12.75" x14ac:dyDescent="0.2">
      <c r="A49" s="46" t="s">
        <v>48</v>
      </c>
      <c r="B49" s="31">
        <v>12.1</v>
      </c>
      <c r="C49" s="31">
        <v>28.7</v>
      </c>
      <c r="D49" s="31">
        <v>57.1</v>
      </c>
      <c r="E49" s="31">
        <v>4.2</v>
      </c>
      <c r="F49" s="31">
        <v>9.3000000000000007</v>
      </c>
      <c r="G49" s="31">
        <v>2.8</v>
      </c>
      <c r="H49" s="31">
        <v>52.4</v>
      </c>
      <c r="I49" s="31">
        <v>18.3</v>
      </c>
      <c r="J49" s="31">
        <v>39.5</v>
      </c>
      <c r="K49" s="31">
        <v>0</v>
      </c>
      <c r="L49" s="31">
        <v>2.5</v>
      </c>
      <c r="M49" s="31">
        <v>3.7</v>
      </c>
      <c r="N49" s="31">
        <v>25.5</v>
      </c>
      <c r="O49" s="31">
        <f t="shared" si="3"/>
        <v>256.10000000000002</v>
      </c>
      <c r="P49" s="3"/>
      <c r="Q49" s="3"/>
      <c r="R49" s="3"/>
    </row>
    <row r="50" spans="1:18" s="5" customFormat="1" ht="12.75" x14ac:dyDescent="0.2">
      <c r="A50" s="46" t="s">
        <v>49</v>
      </c>
      <c r="B50" s="31">
        <v>12.1</v>
      </c>
      <c r="C50" s="31">
        <v>30.8</v>
      </c>
      <c r="D50" s="31">
        <v>57.2</v>
      </c>
      <c r="E50" s="31">
        <v>3.9</v>
      </c>
      <c r="F50" s="31">
        <v>9.3000000000000007</v>
      </c>
      <c r="G50" s="31">
        <v>2.8</v>
      </c>
      <c r="H50" s="31">
        <v>52.6</v>
      </c>
      <c r="I50" s="31">
        <v>18.100000000000001</v>
      </c>
      <c r="J50" s="31">
        <v>44</v>
      </c>
      <c r="K50" s="31">
        <v>0</v>
      </c>
      <c r="L50" s="31">
        <v>1.9</v>
      </c>
      <c r="M50" s="31">
        <v>4.3</v>
      </c>
      <c r="N50" s="31">
        <v>25.3</v>
      </c>
      <c r="O50" s="31">
        <f t="shared" si="3"/>
        <v>262.3</v>
      </c>
      <c r="P50" s="3"/>
      <c r="Q50" s="3"/>
      <c r="R50" s="3"/>
    </row>
    <row r="51" spans="1:18" s="5" customFormat="1" ht="12.75" x14ac:dyDescent="0.2">
      <c r="A51" s="46" t="s">
        <v>50</v>
      </c>
      <c r="B51" s="31">
        <v>12.1</v>
      </c>
      <c r="C51" s="31">
        <v>30.7</v>
      </c>
      <c r="D51" s="31">
        <v>60.9</v>
      </c>
      <c r="E51" s="31">
        <v>3.1</v>
      </c>
      <c r="F51" s="31">
        <v>8.5</v>
      </c>
      <c r="G51" s="31">
        <v>2.8</v>
      </c>
      <c r="H51" s="31">
        <v>52.6</v>
      </c>
      <c r="I51" s="31">
        <v>18.2</v>
      </c>
      <c r="J51" s="31">
        <v>45.7</v>
      </c>
      <c r="K51" s="31">
        <v>0</v>
      </c>
      <c r="L51" s="31">
        <v>1.9</v>
      </c>
      <c r="M51" s="31">
        <v>4.2</v>
      </c>
      <c r="N51" s="31">
        <v>24.7</v>
      </c>
      <c r="O51" s="31">
        <f t="shared" si="3"/>
        <v>265.39999999999998</v>
      </c>
      <c r="P51" s="3"/>
      <c r="Q51" s="3"/>
      <c r="R51" s="3"/>
    </row>
    <row r="52" spans="1:18" s="5" customFormat="1" ht="12.75" x14ac:dyDescent="0.2">
      <c r="A52" s="46" t="s">
        <v>51</v>
      </c>
      <c r="B52" s="31">
        <v>13.2</v>
      </c>
      <c r="C52" s="31">
        <v>30.7</v>
      </c>
      <c r="D52" s="31">
        <v>61.6</v>
      </c>
      <c r="E52" s="31">
        <v>2.8</v>
      </c>
      <c r="F52" s="31">
        <v>9</v>
      </c>
      <c r="G52" s="31">
        <v>2.8</v>
      </c>
      <c r="H52" s="31">
        <v>52.6</v>
      </c>
      <c r="I52" s="31">
        <v>18.399999999999999</v>
      </c>
      <c r="J52" s="31">
        <v>48.4</v>
      </c>
      <c r="K52" s="31">
        <v>0</v>
      </c>
      <c r="L52" s="31">
        <v>1.9</v>
      </c>
      <c r="M52" s="31">
        <v>4.2</v>
      </c>
      <c r="N52" s="31">
        <v>24.5</v>
      </c>
      <c r="O52" s="31">
        <f t="shared" si="3"/>
        <v>270.10000000000002</v>
      </c>
      <c r="P52" s="3"/>
      <c r="Q52" s="3"/>
      <c r="R52" s="3"/>
    </row>
    <row r="53" spans="1:18" s="5" customFormat="1" ht="12.75" x14ac:dyDescent="0.2">
      <c r="A53" s="46" t="s">
        <v>52</v>
      </c>
      <c r="B53" s="31">
        <v>13.6</v>
      </c>
      <c r="C53" s="31">
        <v>33.200000000000003</v>
      </c>
      <c r="D53" s="31">
        <v>61.8</v>
      </c>
      <c r="E53" s="31">
        <v>2</v>
      </c>
      <c r="F53" s="31">
        <v>9.3000000000000007</v>
      </c>
      <c r="G53" s="31">
        <v>2.8</v>
      </c>
      <c r="H53" s="31">
        <v>52.7</v>
      </c>
      <c r="I53" s="31">
        <v>18.5</v>
      </c>
      <c r="J53" s="31">
        <v>50.2</v>
      </c>
      <c r="K53" s="31">
        <v>0</v>
      </c>
      <c r="L53" s="31">
        <v>1.9</v>
      </c>
      <c r="M53" s="31">
        <v>4.0999999999999996</v>
      </c>
      <c r="N53" s="31">
        <v>24.5</v>
      </c>
      <c r="O53" s="31">
        <f t="shared" si="3"/>
        <v>274.59999999999997</v>
      </c>
      <c r="P53" s="3"/>
      <c r="Q53" s="3"/>
      <c r="R53" s="3"/>
    </row>
    <row r="54" spans="1:18" s="5" customFormat="1" ht="12.75" x14ac:dyDescent="0.2">
      <c r="A54" s="46" t="s">
        <v>53</v>
      </c>
      <c r="B54" s="31">
        <v>13.7</v>
      </c>
      <c r="C54" s="31">
        <v>33.9</v>
      </c>
      <c r="D54" s="31">
        <v>61.7</v>
      </c>
      <c r="E54" s="31">
        <v>1.6</v>
      </c>
      <c r="F54" s="31">
        <v>9.1</v>
      </c>
      <c r="G54" s="31">
        <v>3</v>
      </c>
      <c r="H54" s="31">
        <v>52.7</v>
      </c>
      <c r="I54" s="31">
        <v>18.399999999999999</v>
      </c>
      <c r="J54" s="31">
        <v>48.7</v>
      </c>
      <c r="K54" s="31">
        <v>0</v>
      </c>
      <c r="L54" s="31">
        <v>1.9</v>
      </c>
      <c r="M54" s="31">
        <v>4.0999999999999996</v>
      </c>
      <c r="N54" s="31">
        <v>24.1</v>
      </c>
      <c r="O54" s="31">
        <f t="shared" si="3"/>
        <v>272.90000000000003</v>
      </c>
      <c r="P54" s="3"/>
      <c r="Q54" s="3"/>
      <c r="R54" s="3"/>
    </row>
    <row r="55" spans="1:18" s="5" customFormat="1" ht="12.75" x14ac:dyDescent="0.2">
      <c r="A55" s="46" t="s">
        <v>54</v>
      </c>
      <c r="B55" s="31">
        <v>15.6</v>
      </c>
      <c r="C55" s="31">
        <v>35.200000000000003</v>
      </c>
      <c r="D55" s="31">
        <v>61.3</v>
      </c>
      <c r="E55" s="31">
        <v>1.7</v>
      </c>
      <c r="F55" s="31">
        <v>9.5</v>
      </c>
      <c r="G55" s="31">
        <v>3</v>
      </c>
      <c r="H55" s="31">
        <v>52.7</v>
      </c>
      <c r="I55" s="31">
        <v>18.2</v>
      </c>
      <c r="J55" s="31">
        <v>49.6</v>
      </c>
      <c r="K55" s="31">
        <v>0</v>
      </c>
      <c r="L55" s="31">
        <v>1.9</v>
      </c>
      <c r="M55" s="31">
        <v>4.2</v>
      </c>
      <c r="N55" s="31">
        <v>23.9</v>
      </c>
      <c r="O55" s="31">
        <f t="shared" si="3"/>
        <v>276.79999999999995</v>
      </c>
      <c r="P55" s="3"/>
      <c r="Q55" s="3"/>
      <c r="R55" s="3"/>
    </row>
    <row r="56" spans="1:18" s="5" customFormat="1" ht="12.75" x14ac:dyDescent="0.2">
      <c r="A56" s="46" t="s">
        <v>55</v>
      </c>
      <c r="B56" s="31">
        <v>15.8</v>
      </c>
      <c r="C56" s="31">
        <v>36</v>
      </c>
      <c r="D56" s="31">
        <v>60.9</v>
      </c>
      <c r="E56" s="31">
        <v>1.7</v>
      </c>
      <c r="F56" s="31">
        <v>8.9</v>
      </c>
      <c r="G56" s="31">
        <v>3.1</v>
      </c>
      <c r="H56" s="31">
        <v>52.7</v>
      </c>
      <c r="I56" s="31">
        <v>18.2</v>
      </c>
      <c r="J56" s="31">
        <v>49.2</v>
      </c>
      <c r="K56" s="31">
        <v>0</v>
      </c>
      <c r="L56" s="31">
        <v>4.9000000000000004</v>
      </c>
      <c r="M56" s="31">
        <v>4.0999999999999996</v>
      </c>
      <c r="N56" s="31">
        <v>23.6</v>
      </c>
      <c r="O56" s="31">
        <f t="shared" si="3"/>
        <v>279.10000000000002</v>
      </c>
      <c r="P56" s="3"/>
      <c r="Q56" s="3"/>
      <c r="R56" s="3"/>
    </row>
    <row r="57" spans="1:18" s="5" customFormat="1" ht="12.75" x14ac:dyDescent="0.2">
      <c r="A57" s="46" t="s">
        <v>56</v>
      </c>
      <c r="B57" s="31">
        <v>15.9</v>
      </c>
      <c r="C57" s="31">
        <v>35.299999999999997</v>
      </c>
      <c r="D57" s="31">
        <v>61.2</v>
      </c>
      <c r="E57" s="31">
        <v>0.8</v>
      </c>
      <c r="F57" s="31">
        <v>8.9</v>
      </c>
      <c r="G57" s="31">
        <v>3</v>
      </c>
      <c r="H57" s="31">
        <v>52.7</v>
      </c>
      <c r="I57" s="31">
        <v>0</v>
      </c>
      <c r="J57" s="31">
        <v>50</v>
      </c>
      <c r="K57" s="31">
        <v>0</v>
      </c>
      <c r="L57" s="31">
        <v>5.4</v>
      </c>
      <c r="M57" s="31">
        <v>4</v>
      </c>
      <c r="N57" s="31">
        <v>28.3</v>
      </c>
      <c r="O57" s="31">
        <f t="shared" si="3"/>
        <v>265.5</v>
      </c>
      <c r="P57" s="3"/>
      <c r="Q57" s="3"/>
      <c r="R57" s="3"/>
    </row>
    <row r="58" spans="1:18" s="5" customFormat="1" ht="12.75" x14ac:dyDescent="0.2">
      <c r="A58" s="44" t="s">
        <v>19</v>
      </c>
      <c r="B58" s="31"/>
      <c r="C58" s="31"/>
      <c r="D58" s="31"/>
      <c r="E58" s="31"/>
      <c r="F58" s="30"/>
      <c r="G58" s="31"/>
      <c r="H58" s="31"/>
      <c r="I58" s="31"/>
      <c r="J58" s="31"/>
      <c r="K58" s="31"/>
      <c r="L58" s="31"/>
      <c r="M58" s="31"/>
      <c r="N58" s="31"/>
      <c r="O58" s="31"/>
    </row>
    <row r="59" spans="1:18" s="5" customFormat="1" ht="12.75" x14ac:dyDescent="0.2">
      <c r="A59" s="3" t="s">
        <v>57</v>
      </c>
      <c r="B59" s="31">
        <v>16.100000000000001</v>
      </c>
      <c r="C59" s="31">
        <v>35.200000000000003</v>
      </c>
      <c r="D59" s="31">
        <v>61.8</v>
      </c>
      <c r="E59" s="31">
        <v>0.9</v>
      </c>
      <c r="F59" s="31">
        <v>10.5</v>
      </c>
      <c r="G59" s="31">
        <v>3.1</v>
      </c>
      <c r="H59" s="31">
        <v>52.7</v>
      </c>
      <c r="I59" s="31">
        <v>0</v>
      </c>
      <c r="J59" s="31">
        <v>50.5</v>
      </c>
      <c r="K59" s="31">
        <v>0</v>
      </c>
      <c r="L59" s="31">
        <v>4.9000000000000004</v>
      </c>
      <c r="M59" s="31">
        <v>3.9</v>
      </c>
      <c r="N59" s="31">
        <v>28.6</v>
      </c>
      <c r="O59" s="31">
        <f t="shared" ref="O59:O70" si="4">SUM(B59:N59)</f>
        <v>268.20000000000005</v>
      </c>
    </row>
    <row r="60" spans="1:18" s="5" customFormat="1" ht="12.75" x14ac:dyDescent="0.2">
      <c r="A60" s="3" t="s">
        <v>58</v>
      </c>
      <c r="B60" s="31">
        <v>16.2</v>
      </c>
      <c r="C60" s="31">
        <v>36.200000000000003</v>
      </c>
      <c r="D60" s="31">
        <v>62.2</v>
      </c>
      <c r="E60" s="31">
        <v>0.8</v>
      </c>
      <c r="F60" s="31">
        <v>10.199999999999999</v>
      </c>
      <c r="G60" s="31">
        <v>3</v>
      </c>
      <c r="H60" s="31">
        <v>52.7</v>
      </c>
      <c r="I60" s="31">
        <v>0</v>
      </c>
      <c r="J60" s="31">
        <v>48.8</v>
      </c>
      <c r="K60" s="31">
        <v>0</v>
      </c>
      <c r="L60" s="31">
        <v>4.9000000000000004</v>
      </c>
      <c r="M60" s="31">
        <v>3.8</v>
      </c>
      <c r="N60" s="31">
        <v>28.2</v>
      </c>
      <c r="O60" s="31">
        <f t="shared" si="4"/>
        <v>267.00000000000006</v>
      </c>
    </row>
    <row r="61" spans="1:18" s="5" customFormat="1" ht="12.75" x14ac:dyDescent="0.2">
      <c r="A61" s="3" t="s">
        <v>47</v>
      </c>
      <c r="B61" s="31">
        <v>15.6</v>
      </c>
      <c r="C61" s="31">
        <v>34.299999999999997</v>
      </c>
      <c r="D61" s="31">
        <v>61.2</v>
      </c>
      <c r="E61" s="31">
        <v>0.4</v>
      </c>
      <c r="F61" s="31">
        <v>9.3000000000000007</v>
      </c>
      <c r="G61" s="31">
        <v>3.4</v>
      </c>
      <c r="H61" s="31">
        <v>52.7</v>
      </c>
      <c r="I61" s="31">
        <v>0</v>
      </c>
      <c r="J61" s="31">
        <v>46</v>
      </c>
      <c r="K61" s="31">
        <v>0</v>
      </c>
      <c r="L61" s="31">
        <v>7.9</v>
      </c>
      <c r="M61" s="31">
        <v>3.8</v>
      </c>
      <c r="N61" s="31">
        <v>27.9</v>
      </c>
      <c r="O61" s="31">
        <f t="shared" si="4"/>
        <v>262.5</v>
      </c>
    </row>
    <row r="62" spans="1:18" s="5" customFormat="1" ht="12.75" x14ac:dyDescent="0.2">
      <c r="A62" s="46" t="s">
        <v>48</v>
      </c>
      <c r="B62" s="31">
        <v>15.4</v>
      </c>
      <c r="C62" s="31">
        <v>33.4</v>
      </c>
      <c r="D62" s="31">
        <v>60.5</v>
      </c>
      <c r="E62" s="31">
        <v>0.4</v>
      </c>
      <c r="F62" s="31">
        <v>9.1</v>
      </c>
      <c r="G62" s="31">
        <v>3.4</v>
      </c>
      <c r="H62" s="31">
        <v>52.7</v>
      </c>
      <c r="I62" s="31">
        <v>0</v>
      </c>
      <c r="J62" s="31">
        <v>45.6</v>
      </c>
      <c r="K62" s="31">
        <v>0</v>
      </c>
      <c r="L62" s="31">
        <v>9.9</v>
      </c>
      <c r="M62" s="31">
        <v>3.8</v>
      </c>
      <c r="N62" s="31">
        <v>31.2</v>
      </c>
      <c r="O62" s="31">
        <f t="shared" si="4"/>
        <v>265.40000000000003</v>
      </c>
    </row>
    <row r="63" spans="1:18" s="5" customFormat="1" ht="12.75" x14ac:dyDescent="0.2">
      <c r="A63" s="46" t="s">
        <v>49</v>
      </c>
      <c r="B63" s="31">
        <v>16.899999999999999</v>
      </c>
      <c r="C63" s="31">
        <v>33.799999999999997</v>
      </c>
      <c r="D63" s="31">
        <v>60.3</v>
      </c>
      <c r="E63" s="31">
        <v>0</v>
      </c>
      <c r="F63" s="31">
        <v>8.4</v>
      </c>
      <c r="G63" s="31">
        <v>3.4</v>
      </c>
      <c r="H63" s="31">
        <v>52.7</v>
      </c>
      <c r="I63" s="31">
        <v>0</v>
      </c>
      <c r="J63" s="31">
        <v>46.6</v>
      </c>
      <c r="K63" s="31">
        <v>0</v>
      </c>
      <c r="L63" s="31">
        <v>9.9</v>
      </c>
      <c r="M63" s="31">
        <v>3.8</v>
      </c>
      <c r="N63" s="31">
        <v>33.299999999999997</v>
      </c>
      <c r="O63" s="31">
        <f t="shared" si="4"/>
        <v>269.10000000000002</v>
      </c>
    </row>
    <row r="64" spans="1:18" s="5" customFormat="1" ht="12.75" x14ac:dyDescent="0.2">
      <c r="A64" s="46" t="s">
        <v>50</v>
      </c>
      <c r="B64" s="31">
        <v>17.2</v>
      </c>
      <c r="C64" s="31">
        <v>33.9</v>
      </c>
      <c r="D64" s="31">
        <v>59.8</v>
      </c>
      <c r="E64" s="31">
        <v>0</v>
      </c>
      <c r="F64" s="31">
        <v>8</v>
      </c>
      <c r="G64" s="31">
        <v>3.4</v>
      </c>
      <c r="H64" s="31">
        <v>52.7</v>
      </c>
      <c r="I64" s="31">
        <v>0</v>
      </c>
      <c r="J64" s="31">
        <v>44.2</v>
      </c>
      <c r="K64" s="31">
        <v>0</v>
      </c>
      <c r="L64" s="31">
        <v>9.9</v>
      </c>
      <c r="M64" s="31">
        <v>3.6</v>
      </c>
      <c r="N64" s="31">
        <v>32.700000000000003</v>
      </c>
      <c r="O64" s="31">
        <f t="shared" si="4"/>
        <v>265.39999999999998</v>
      </c>
    </row>
    <row r="65" spans="1:15" s="5" customFormat="1" ht="12.75" x14ac:dyDescent="0.2">
      <c r="A65" s="46" t="s">
        <v>51</v>
      </c>
      <c r="B65" s="31">
        <v>17.600000000000001</v>
      </c>
      <c r="C65" s="31">
        <v>33.6</v>
      </c>
      <c r="D65" s="31">
        <v>59.6</v>
      </c>
      <c r="E65" s="31">
        <v>0</v>
      </c>
      <c r="F65" s="31">
        <v>8.1999999999999993</v>
      </c>
      <c r="G65" s="31">
        <v>3.4</v>
      </c>
      <c r="H65" s="31">
        <v>52.7</v>
      </c>
      <c r="I65" s="31">
        <v>0</v>
      </c>
      <c r="J65" s="31">
        <v>45.9</v>
      </c>
      <c r="K65" s="31">
        <v>0</v>
      </c>
      <c r="L65" s="31">
        <v>9.9</v>
      </c>
      <c r="M65" s="31">
        <v>3.6</v>
      </c>
      <c r="N65" s="31">
        <v>36.1</v>
      </c>
      <c r="O65" s="31">
        <f t="shared" si="4"/>
        <v>270.60000000000002</v>
      </c>
    </row>
    <row r="66" spans="1:15" s="5" customFormat="1" ht="12.75" x14ac:dyDescent="0.2">
      <c r="A66" s="46" t="s">
        <v>52</v>
      </c>
      <c r="B66" s="31">
        <v>18</v>
      </c>
      <c r="C66" s="31">
        <v>34.4</v>
      </c>
      <c r="D66" s="31">
        <v>59.3</v>
      </c>
      <c r="E66" s="31">
        <v>0</v>
      </c>
      <c r="F66" s="31">
        <v>8.3000000000000007</v>
      </c>
      <c r="G66" s="31">
        <v>3.4</v>
      </c>
      <c r="H66" s="31">
        <v>52.7</v>
      </c>
      <c r="I66" s="31">
        <v>0</v>
      </c>
      <c r="J66" s="31">
        <v>46.4</v>
      </c>
      <c r="K66" s="31">
        <v>0</v>
      </c>
      <c r="L66" s="31">
        <v>9.9</v>
      </c>
      <c r="M66" s="31">
        <v>3.5</v>
      </c>
      <c r="N66" s="31">
        <v>35.9</v>
      </c>
      <c r="O66" s="31">
        <f t="shared" si="4"/>
        <v>271.8</v>
      </c>
    </row>
    <row r="67" spans="1:15" s="5" customFormat="1" ht="12.75" x14ac:dyDescent="0.2">
      <c r="A67" s="46" t="s">
        <v>59</v>
      </c>
      <c r="B67" s="31">
        <v>19.2</v>
      </c>
      <c r="C67" s="31">
        <v>34.9</v>
      </c>
      <c r="D67" s="31">
        <v>59.7</v>
      </c>
      <c r="E67" s="31">
        <v>0</v>
      </c>
      <c r="F67" s="31">
        <v>8.6</v>
      </c>
      <c r="G67" s="31">
        <v>3.5</v>
      </c>
      <c r="H67" s="31">
        <v>52.7</v>
      </c>
      <c r="I67" s="31">
        <v>0</v>
      </c>
      <c r="J67" s="31">
        <v>48.2</v>
      </c>
      <c r="K67" s="31">
        <v>0</v>
      </c>
      <c r="L67" s="31">
        <v>13.9</v>
      </c>
      <c r="M67" s="31">
        <v>3.5</v>
      </c>
      <c r="N67" s="31">
        <v>35.4</v>
      </c>
      <c r="O67" s="31">
        <f t="shared" si="4"/>
        <v>279.60000000000002</v>
      </c>
    </row>
    <row r="68" spans="1:15" s="5" customFormat="1" ht="12.75" x14ac:dyDescent="0.2">
      <c r="A68" s="46" t="s">
        <v>54</v>
      </c>
      <c r="B68" s="31">
        <v>19.399999999999999</v>
      </c>
      <c r="C68" s="31">
        <v>35.299999999999997</v>
      </c>
      <c r="D68" s="31">
        <v>59.1</v>
      </c>
      <c r="E68" s="31">
        <v>0</v>
      </c>
      <c r="F68" s="31">
        <v>8.3000000000000007</v>
      </c>
      <c r="G68" s="31">
        <v>3.3</v>
      </c>
      <c r="H68" s="31">
        <v>52.7</v>
      </c>
      <c r="I68" s="31">
        <v>0</v>
      </c>
      <c r="J68" s="31">
        <v>46.4</v>
      </c>
      <c r="K68" s="31">
        <v>0</v>
      </c>
      <c r="L68" s="31">
        <v>13.9</v>
      </c>
      <c r="M68" s="31">
        <v>2.2000000000000002</v>
      </c>
      <c r="N68" s="31">
        <v>35.200000000000003</v>
      </c>
      <c r="O68" s="31">
        <f t="shared" si="4"/>
        <v>275.8</v>
      </c>
    </row>
    <row r="69" spans="1:15" s="5" customFormat="1" ht="12.75" x14ac:dyDescent="0.2">
      <c r="A69" s="46" t="s">
        <v>55</v>
      </c>
      <c r="B69" s="31">
        <v>20.2</v>
      </c>
      <c r="C69" s="31">
        <v>35.6</v>
      </c>
      <c r="D69" s="31">
        <v>64.900000000000006</v>
      </c>
      <c r="E69" s="31">
        <v>0</v>
      </c>
      <c r="F69" s="31">
        <v>7.7</v>
      </c>
      <c r="G69" s="31">
        <v>3.4</v>
      </c>
      <c r="H69" s="31">
        <v>52.7</v>
      </c>
      <c r="I69" s="31">
        <v>0</v>
      </c>
      <c r="J69" s="31">
        <v>47.1</v>
      </c>
      <c r="K69" s="31">
        <v>0</v>
      </c>
      <c r="L69" s="31">
        <v>13.9</v>
      </c>
      <c r="M69" s="31">
        <v>2.2000000000000002</v>
      </c>
      <c r="N69" s="31">
        <v>34.9</v>
      </c>
      <c r="O69" s="31">
        <f t="shared" si="4"/>
        <v>282.59999999999997</v>
      </c>
    </row>
    <row r="70" spans="1:15" s="5" customFormat="1" ht="12.75" x14ac:dyDescent="0.2">
      <c r="A70" s="46" t="s">
        <v>56</v>
      </c>
      <c r="B70" s="31">
        <v>21.4</v>
      </c>
      <c r="C70" s="31">
        <v>36.299999999999997</v>
      </c>
      <c r="D70" s="31">
        <v>60.1</v>
      </c>
      <c r="E70" s="31">
        <v>0</v>
      </c>
      <c r="F70" s="31">
        <v>8.1999999999999993</v>
      </c>
      <c r="G70" s="31">
        <v>3.4</v>
      </c>
      <c r="H70" s="31">
        <v>52.7</v>
      </c>
      <c r="I70" s="31">
        <v>0</v>
      </c>
      <c r="J70" s="31">
        <v>50.2</v>
      </c>
      <c r="K70" s="31">
        <v>0</v>
      </c>
      <c r="L70" s="31">
        <v>16.899999999999999</v>
      </c>
      <c r="M70" s="31">
        <v>2</v>
      </c>
      <c r="N70" s="31">
        <v>34.4</v>
      </c>
      <c r="O70" s="31">
        <f t="shared" si="4"/>
        <v>285.60000000000002</v>
      </c>
    </row>
    <row r="71" spans="1:15" s="5" customFormat="1" ht="12.75" x14ac:dyDescent="0.2">
      <c r="A71" s="44" t="s">
        <v>20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5" customFormat="1" ht="12.75" x14ac:dyDescent="0.2">
      <c r="A72" s="3" t="s">
        <v>57</v>
      </c>
      <c r="B72" s="31">
        <v>20.8</v>
      </c>
      <c r="C72" s="31">
        <v>35.700000000000003</v>
      </c>
      <c r="D72" s="31">
        <v>56.9</v>
      </c>
      <c r="E72" s="31">
        <v>0</v>
      </c>
      <c r="F72" s="31">
        <v>8.6</v>
      </c>
      <c r="G72" s="31">
        <v>3.5</v>
      </c>
      <c r="H72" s="31">
        <v>52.8</v>
      </c>
      <c r="I72" s="31">
        <v>0</v>
      </c>
      <c r="J72" s="31">
        <v>47.7</v>
      </c>
      <c r="K72" s="31">
        <v>0</v>
      </c>
      <c r="L72" s="31">
        <v>16.8</v>
      </c>
      <c r="M72" s="31">
        <v>1.8</v>
      </c>
      <c r="N72" s="31">
        <v>34.1</v>
      </c>
      <c r="O72" s="31">
        <f t="shared" ref="O72:O83" si="5">SUM(B72:N72)</f>
        <v>278.70000000000005</v>
      </c>
    </row>
    <row r="73" spans="1:15" s="5" customFormat="1" ht="12.75" x14ac:dyDescent="0.2">
      <c r="A73" s="3" t="s">
        <v>58</v>
      </c>
      <c r="B73" s="31">
        <v>20.6</v>
      </c>
      <c r="C73" s="31">
        <v>36.299999999999997</v>
      </c>
      <c r="D73" s="31">
        <v>57.6</v>
      </c>
      <c r="E73" s="31">
        <v>0</v>
      </c>
      <c r="F73" s="31">
        <v>8.1</v>
      </c>
      <c r="G73" s="31">
        <v>3.5</v>
      </c>
      <c r="H73" s="31">
        <v>52.8</v>
      </c>
      <c r="I73" s="31">
        <v>0</v>
      </c>
      <c r="J73" s="31">
        <v>47.3</v>
      </c>
      <c r="K73" s="31">
        <v>0</v>
      </c>
      <c r="L73" s="31">
        <v>16.899999999999999</v>
      </c>
      <c r="M73" s="31">
        <v>1.8</v>
      </c>
      <c r="N73" s="31">
        <v>33.9</v>
      </c>
      <c r="O73" s="31">
        <f t="shared" si="5"/>
        <v>278.8</v>
      </c>
    </row>
    <row r="74" spans="1:15" s="5" customFormat="1" ht="12.75" x14ac:dyDescent="0.2">
      <c r="A74" s="3" t="s">
        <v>47</v>
      </c>
      <c r="B74" s="31">
        <v>20.8</v>
      </c>
      <c r="C74" s="31">
        <v>36.299999999999997</v>
      </c>
      <c r="D74" s="31">
        <v>57.7</v>
      </c>
      <c r="E74" s="31">
        <v>0</v>
      </c>
      <c r="F74" s="31">
        <v>8</v>
      </c>
      <c r="G74" s="31">
        <v>3.5</v>
      </c>
      <c r="H74" s="31">
        <v>52.9</v>
      </c>
      <c r="I74" s="31">
        <v>0</v>
      </c>
      <c r="J74" s="31">
        <v>48.8</v>
      </c>
      <c r="K74" s="31">
        <v>0</v>
      </c>
      <c r="L74" s="31">
        <v>18.899999999999999</v>
      </c>
      <c r="M74" s="31">
        <v>1.9</v>
      </c>
      <c r="N74" s="31">
        <v>21.5</v>
      </c>
      <c r="O74" s="31">
        <f t="shared" si="5"/>
        <v>270.3</v>
      </c>
    </row>
    <row r="75" spans="1:15" s="5" customFormat="1" ht="12.75" x14ac:dyDescent="0.2">
      <c r="A75" s="46" t="s">
        <v>48</v>
      </c>
      <c r="B75" s="31">
        <v>20.6</v>
      </c>
      <c r="C75" s="31">
        <v>36.299999999999997</v>
      </c>
      <c r="D75" s="31">
        <v>57.4</v>
      </c>
      <c r="E75" s="31">
        <v>0</v>
      </c>
      <c r="F75" s="31">
        <v>7.9</v>
      </c>
      <c r="G75" s="31">
        <v>3.3</v>
      </c>
      <c r="H75" s="31">
        <v>52.9</v>
      </c>
      <c r="I75" s="31">
        <v>0</v>
      </c>
      <c r="J75" s="31">
        <v>48.1</v>
      </c>
      <c r="K75" s="31">
        <v>0</v>
      </c>
      <c r="L75" s="31">
        <v>18.899999999999999</v>
      </c>
      <c r="M75" s="31">
        <v>1.8</v>
      </c>
      <c r="N75" s="31">
        <v>21.5</v>
      </c>
      <c r="O75" s="31">
        <f t="shared" si="5"/>
        <v>268.70000000000005</v>
      </c>
    </row>
    <row r="76" spans="1:15" s="5" customFormat="1" ht="12.75" x14ac:dyDescent="0.2">
      <c r="A76" s="46" t="s">
        <v>49</v>
      </c>
      <c r="B76" s="31">
        <v>21.2</v>
      </c>
      <c r="C76" s="31">
        <v>36</v>
      </c>
      <c r="D76" s="31">
        <v>56.9</v>
      </c>
      <c r="E76" s="31">
        <v>0</v>
      </c>
      <c r="F76" s="31">
        <v>7.6</v>
      </c>
      <c r="G76" s="31">
        <v>3.4</v>
      </c>
      <c r="H76" s="31">
        <v>52.9</v>
      </c>
      <c r="I76" s="31">
        <v>0</v>
      </c>
      <c r="J76" s="31">
        <v>49.8</v>
      </c>
      <c r="K76" s="31">
        <v>0</v>
      </c>
      <c r="L76" s="31">
        <v>18.899999999999999</v>
      </c>
      <c r="M76" s="31">
        <v>1.8</v>
      </c>
      <c r="N76" s="31">
        <v>21.5</v>
      </c>
      <c r="O76" s="31">
        <f t="shared" si="5"/>
        <v>270</v>
      </c>
    </row>
    <row r="77" spans="1:15" s="5" customFormat="1" ht="12.75" x14ac:dyDescent="0.2">
      <c r="A77" s="46" t="s">
        <v>50</v>
      </c>
      <c r="B77" s="31">
        <v>23.7</v>
      </c>
      <c r="C77" s="31">
        <v>36.1</v>
      </c>
      <c r="D77" s="31">
        <v>57.3</v>
      </c>
      <c r="E77" s="31">
        <v>0</v>
      </c>
      <c r="F77" s="31">
        <v>7.9</v>
      </c>
      <c r="G77" s="31">
        <v>3.3</v>
      </c>
      <c r="H77" s="31">
        <v>52.9</v>
      </c>
      <c r="I77" s="31">
        <v>0</v>
      </c>
      <c r="J77" s="31">
        <v>51.9</v>
      </c>
      <c r="K77" s="31">
        <v>0</v>
      </c>
      <c r="L77" s="31">
        <v>18.8</v>
      </c>
      <c r="M77" s="31">
        <v>12.8</v>
      </c>
      <c r="N77" s="31">
        <v>21.5</v>
      </c>
      <c r="O77" s="31">
        <f t="shared" si="5"/>
        <v>286.20000000000005</v>
      </c>
    </row>
    <row r="78" spans="1:15" s="5" customFormat="1" ht="12.75" x14ac:dyDescent="0.2">
      <c r="A78" s="46" t="s">
        <v>51</v>
      </c>
      <c r="B78" s="31">
        <v>24.2</v>
      </c>
      <c r="C78" s="31">
        <v>36.799999999999997</v>
      </c>
      <c r="D78" s="31">
        <v>57.3</v>
      </c>
      <c r="E78" s="31">
        <v>0</v>
      </c>
      <c r="F78" s="31">
        <v>7.9</v>
      </c>
      <c r="G78" s="31">
        <v>3.4</v>
      </c>
      <c r="H78" s="31">
        <v>52.9</v>
      </c>
      <c r="I78" s="31">
        <v>0</v>
      </c>
      <c r="J78" s="31">
        <v>52.8</v>
      </c>
      <c r="K78" s="31">
        <v>0</v>
      </c>
      <c r="L78" s="31">
        <v>18.899999999999999</v>
      </c>
      <c r="M78" s="31">
        <v>13.5</v>
      </c>
      <c r="N78" s="31">
        <v>21.5</v>
      </c>
      <c r="O78" s="31">
        <f t="shared" si="5"/>
        <v>289.20000000000005</v>
      </c>
    </row>
    <row r="79" spans="1:15" s="5" customFormat="1" ht="12.75" x14ac:dyDescent="0.2">
      <c r="A79" s="46" t="s">
        <v>52</v>
      </c>
      <c r="B79" s="31">
        <v>25.1</v>
      </c>
      <c r="C79" s="31">
        <v>38</v>
      </c>
      <c r="D79" s="31">
        <v>57.2</v>
      </c>
      <c r="E79" s="31">
        <v>0</v>
      </c>
      <c r="F79" s="31">
        <v>8.1999999999999993</v>
      </c>
      <c r="G79" s="31">
        <v>3.4</v>
      </c>
      <c r="H79" s="31">
        <v>52.9</v>
      </c>
      <c r="I79" s="31">
        <v>0</v>
      </c>
      <c r="J79" s="31">
        <v>54.6</v>
      </c>
      <c r="K79" s="31">
        <v>0</v>
      </c>
      <c r="L79" s="31">
        <v>18.899999999999999</v>
      </c>
      <c r="M79" s="31">
        <v>13.8</v>
      </c>
      <c r="N79" s="31">
        <v>21.5</v>
      </c>
      <c r="O79" s="31">
        <f t="shared" si="5"/>
        <v>293.60000000000002</v>
      </c>
    </row>
    <row r="80" spans="1:15" s="5" customFormat="1" ht="12.75" x14ac:dyDescent="0.2">
      <c r="A80" s="46" t="s">
        <v>53</v>
      </c>
      <c r="B80" s="31">
        <v>24.2</v>
      </c>
      <c r="C80" s="31">
        <v>38.6</v>
      </c>
      <c r="D80" s="31">
        <v>56</v>
      </c>
      <c r="E80" s="31">
        <v>0</v>
      </c>
      <c r="F80" s="31">
        <v>7.4</v>
      </c>
      <c r="G80" s="31">
        <v>3.4</v>
      </c>
      <c r="H80" s="31">
        <v>52.8</v>
      </c>
      <c r="I80" s="31">
        <v>0</v>
      </c>
      <c r="J80" s="31">
        <v>49.6</v>
      </c>
      <c r="K80" s="31">
        <v>0</v>
      </c>
      <c r="L80" s="31">
        <v>18.899999999999999</v>
      </c>
      <c r="M80" s="31">
        <v>15.9</v>
      </c>
      <c r="N80" s="31">
        <v>21.5</v>
      </c>
      <c r="O80" s="31">
        <f t="shared" si="5"/>
        <v>288.29999999999995</v>
      </c>
    </row>
    <row r="81" spans="1:15" s="5" customFormat="1" ht="12.75" x14ac:dyDescent="0.2">
      <c r="A81" s="46" t="s">
        <v>54</v>
      </c>
      <c r="B81" s="31">
        <v>22.3</v>
      </c>
      <c r="C81" s="31">
        <v>36.200000000000003</v>
      </c>
      <c r="D81" s="31">
        <v>54.6</v>
      </c>
      <c r="E81" s="31">
        <v>0</v>
      </c>
      <c r="F81" s="31">
        <v>6.4</v>
      </c>
      <c r="G81" s="31">
        <v>3.1</v>
      </c>
      <c r="H81" s="31">
        <v>52.9</v>
      </c>
      <c r="I81" s="31">
        <v>0</v>
      </c>
      <c r="J81" s="31">
        <v>45.4</v>
      </c>
      <c r="K81" s="31">
        <v>0</v>
      </c>
      <c r="L81" s="31">
        <v>18.899999999999999</v>
      </c>
      <c r="M81" s="31">
        <v>14.6</v>
      </c>
      <c r="N81" s="31">
        <v>30.4</v>
      </c>
      <c r="O81" s="31">
        <f t="shared" si="5"/>
        <v>284.8</v>
      </c>
    </row>
    <row r="82" spans="1:15" s="5" customFormat="1" ht="12.75" x14ac:dyDescent="0.2">
      <c r="A82" s="46" t="s">
        <v>55</v>
      </c>
      <c r="B82" s="31">
        <v>21.5</v>
      </c>
      <c r="C82" s="31">
        <v>37.5</v>
      </c>
      <c r="D82" s="31">
        <v>53.7</v>
      </c>
      <c r="E82" s="31">
        <v>0</v>
      </c>
      <c r="F82" s="31">
        <v>5.5</v>
      </c>
      <c r="G82" s="31">
        <v>3.1</v>
      </c>
      <c r="H82" s="31">
        <v>52.9</v>
      </c>
      <c r="I82" s="31">
        <v>0</v>
      </c>
      <c r="J82" s="31">
        <v>43.8</v>
      </c>
      <c r="K82" s="31">
        <v>0</v>
      </c>
      <c r="L82" s="31">
        <v>18.899999999999999</v>
      </c>
      <c r="M82" s="31">
        <v>14.3</v>
      </c>
      <c r="N82" s="31">
        <v>30.4</v>
      </c>
      <c r="O82" s="31">
        <f t="shared" si="5"/>
        <v>281.60000000000002</v>
      </c>
    </row>
    <row r="83" spans="1:15" s="5" customFormat="1" ht="12.75" x14ac:dyDescent="0.2">
      <c r="A83" s="46" t="s">
        <v>56</v>
      </c>
      <c r="B83" s="31">
        <v>20.9</v>
      </c>
      <c r="C83" s="31">
        <v>37.799999999999997</v>
      </c>
      <c r="D83" s="31">
        <v>56.2</v>
      </c>
      <c r="E83" s="31">
        <v>0</v>
      </c>
      <c r="F83" s="31">
        <v>5.5</v>
      </c>
      <c r="G83" s="31">
        <v>4.7</v>
      </c>
      <c r="H83" s="31">
        <v>52.7</v>
      </c>
      <c r="I83" s="31">
        <v>0</v>
      </c>
      <c r="J83" s="31">
        <v>44.2</v>
      </c>
      <c r="K83" s="31">
        <v>0</v>
      </c>
      <c r="L83" s="31">
        <v>21.6</v>
      </c>
      <c r="M83" s="31">
        <v>22</v>
      </c>
      <c r="N83" s="31">
        <v>33.9</v>
      </c>
      <c r="O83" s="31">
        <f t="shared" si="5"/>
        <v>299.5</v>
      </c>
    </row>
    <row r="84" spans="1:15" s="5" customFormat="1" ht="15" customHeight="1" x14ac:dyDescent="0.2">
      <c r="A84" s="44" t="s">
        <v>21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s="5" customFormat="1" ht="12.75" x14ac:dyDescent="0.2">
      <c r="A85" s="3" t="s">
        <v>57</v>
      </c>
      <c r="B85" s="30">
        <v>21.1</v>
      </c>
      <c r="C85" s="30">
        <v>36.799999999999997</v>
      </c>
      <c r="D85" s="30">
        <v>56</v>
      </c>
      <c r="E85" s="30">
        <v>0</v>
      </c>
      <c r="F85" s="30">
        <v>5.5</v>
      </c>
      <c r="G85" s="30">
        <v>4.9000000000000004</v>
      </c>
      <c r="H85" s="30">
        <v>52.7</v>
      </c>
      <c r="I85" s="30">
        <v>0</v>
      </c>
      <c r="J85" s="30">
        <v>43.7</v>
      </c>
      <c r="K85" s="30">
        <v>17.8</v>
      </c>
      <c r="L85" s="30">
        <v>10.9</v>
      </c>
      <c r="M85" s="30">
        <v>25.5</v>
      </c>
      <c r="N85" s="30">
        <v>35</v>
      </c>
      <c r="O85" s="30">
        <f t="shared" ref="O85:O96" si="6">SUM(B85:N85)</f>
        <v>309.89999999999998</v>
      </c>
    </row>
    <row r="86" spans="1:15" s="5" customFormat="1" ht="12.75" x14ac:dyDescent="0.2">
      <c r="A86" s="3" t="s">
        <v>58</v>
      </c>
      <c r="B86" s="30">
        <v>20.3</v>
      </c>
      <c r="C86" s="30">
        <v>36.799999999999997</v>
      </c>
      <c r="D86" s="30">
        <v>55.6</v>
      </c>
      <c r="E86" s="30">
        <v>0</v>
      </c>
      <c r="F86" s="30">
        <v>5.2</v>
      </c>
      <c r="G86" s="30">
        <v>4.8</v>
      </c>
      <c r="H86" s="30">
        <v>52.7</v>
      </c>
      <c r="I86" s="30">
        <v>0</v>
      </c>
      <c r="J86" s="30">
        <v>47.3</v>
      </c>
      <c r="K86" s="30">
        <v>17.8</v>
      </c>
      <c r="L86" s="30">
        <v>10.9</v>
      </c>
      <c r="M86" s="30">
        <v>26.1</v>
      </c>
      <c r="N86" s="30">
        <v>35</v>
      </c>
      <c r="O86" s="30">
        <f t="shared" si="6"/>
        <v>312.5</v>
      </c>
    </row>
    <row r="87" spans="1:15" s="5" customFormat="1" ht="12.75" x14ac:dyDescent="0.2">
      <c r="A87" s="3" t="s">
        <v>47</v>
      </c>
      <c r="B87" s="30">
        <v>20.6</v>
      </c>
      <c r="C87" s="30">
        <v>38.5</v>
      </c>
      <c r="D87" s="30">
        <v>55.8</v>
      </c>
      <c r="E87" s="30">
        <v>0</v>
      </c>
      <c r="F87" s="30">
        <v>5.4</v>
      </c>
      <c r="G87" s="30">
        <v>4.9000000000000004</v>
      </c>
      <c r="H87" s="30">
        <v>52.7</v>
      </c>
      <c r="I87" s="30">
        <v>0</v>
      </c>
      <c r="J87" s="30">
        <v>45.3</v>
      </c>
      <c r="K87" s="30">
        <v>19.8</v>
      </c>
      <c r="L87" s="30">
        <v>10.9</v>
      </c>
      <c r="M87" s="30">
        <v>27.7</v>
      </c>
      <c r="N87" s="30">
        <v>35</v>
      </c>
      <c r="O87" s="30">
        <f t="shared" si="6"/>
        <v>316.60000000000008</v>
      </c>
    </row>
    <row r="88" spans="1:15" s="5" customFormat="1" ht="12.75" x14ac:dyDescent="0.2">
      <c r="A88" s="46" t="s">
        <v>48</v>
      </c>
      <c r="B88" s="30">
        <v>20.9</v>
      </c>
      <c r="C88" s="30">
        <v>38.5</v>
      </c>
      <c r="D88" s="30">
        <v>55.6</v>
      </c>
      <c r="E88" s="30">
        <v>0</v>
      </c>
      <c r="F88" s="30">
        <v>5.7</v>
      </c>
      <c r="G88" s="30">
        <v>4.9000000000000004</v>
      </c>
      <c r="H88" s="30">
        <v>52.7</v>
      </c>
      <c r="I88" s="30">
        <v>0</v>
      </c>
      <c r="J88" s="30">
        <v>46.4</v>
      </c>
      <c r="K88" s="30">
        <v>19.8</v>
      </c>
      <c r="L88" s="30">
        <v>10.9</v>
      </c>
      <c r="M88" s="30">
        <v>27.9</v>
      </c>
      <c r="N88" s="30">
        <v>35</v>
      </c>
      <c r="O88" s="30">
        <f t="shared" si="6"/>
        <v>318.3</v>
      </c>
    </row>
    <row r="89" spans="1:15" s="5" customFormat="1" ht="12.75" x14ac:dyDescent="0.2">
      <c r="A89" s="46" t="s">
        <v>49</v>
      </c>
      <c r="B89" s="30">
        <v>21.3</v>
      </c>
      <c r="C89" s="30">
        <v>39.799999999999997</v>
      </c>
      <c r="D89" s="30">
        <v>55.4</v>
      </c>
      <c r="E89" s="30">
        <v>0</v>
      </c>
      <c r="F89" s="30">
        <v>5.0999999999999996</v>
      </c>
      <c r="G89" s="30">
        <v>4.8</v>
      </c>
      <c r="H89" s="30">
        <v>52.7</v>
      </c>
      <c r="I89" s="30">
        <v>0</v>
      </c>
      <c r="J89" s="30">
        <v>48</v>
      </c>
      <c r="K89" s="30">
        <v>19.8</v>
      </c>
      <c r="L89" s="30">
        <v>10.9</v>
      </c>
      <c r="M89" s="30">
        <v>32.700000000000003</v>
      </c>
      <c r="N89" s="30">
        <v>35</v>
      </c>
      <c r="O89" s="30">
        <f t="shared" si="6"/>
        <v>325.5</v>
      </c>
    </row>
    <row r="90" spans="1:15" s="5" customFormat="1" ht="12.75" x14ac:dyDescent="0.2">
      <c r="A90" s="46" t="s">
        <v>50</v>
      </c>
      <c r="B90" s="30">
        <v>19.899999999999999</v>
      </c>
      <c r="C90" s="30">
        <v>39.799999999999997</v>
      </c>
      <c r="D90" s="30">
        <v>55.3</v>
      </c>
      <c r="E90" s="30">
        <v>0</v>
      </c>
      <c r="F90" s="30">
        <v>4.9000000000000004</v>
      </c>
      <c r="G90" s="30">
        <v>4.8</v>
      </c>
      <c r="H90" s="30">
        <v>52.7</v>
      </c>
      <c r="I90" s="30">
        <v>0</v>
      </c>
      <c r="J90" s="30">
        <v>46.2</v>
      </c>
      <c r="K90" s="30">
        <v>19.100000000000001</v>
      </c>
      <c r="L90" s="30">
        <v>17</v>
      </c>
      <c r="M90" s="30">
        <v>39</v>
      </c>
      <c r="N90" s="30">
        <v>35</v>
      </c>
      <c r="O90" s="30">
        <f t="shared" si="6"/>
        <v>333.70000000000005</v>
      </c>
    </row>
    <row r="91" spans="1:15" s="5" customFormat="1" ht="12.75" x14ac:dyDescent="0.2">
      <c r="A91" s="46" t="s">
        <v>51</v>
      </c>
      <c r="B91" s="30">
        <v>19</v>
      </c>
      <c r="C91" s="30">
        <v>38.299999999999997</v>
      </c>
      <c r="D91" s="30">
        <v>54.4</v>
      </c>
      <c r="E91" s="30">
        <v>0</v>
      </c>
      <c r="F91" s="30">
        <v>4.9000000000000004</v>
      </c>
      <c r="G91" s="30">
        <v>5</v>
      </c>
      <c r="H91" s="30">
        <v>52.7</v>
      </c>
      <c r="I91" s="30">
        <v>0</v>
      </c>
      <c r="J91" s="30">
        <v>45.4</v>
      </c>
      <c r="K91" s="30">
        <v>18.600000000000001</v>
      </c>
      <c r="L91" s="30">
        <v>17</v>
      </c>
      <c r="M91" s="30">
        <v>43.1</v>
      </c>
      <c r="N91" s="30">
        <v>35</v>
      </c>
      <c r="O91" s="30">
        <f t="shared" si="6"/>
        <v>333.40000000000003</v>
      </c>
    </row>
    <row r="92" spans="1:15" s="5" customFormat="1" ht="12.75" x14ac:dyDescent="0.2">
      <c r="A92" s="46" t="s">
        <v>52</v>
      </c>
      <c r="B92" s="30">
        <v>19.5</v>
      </c>
      <c r="C92" s="30">
        <v>38.700000000000003</v>
      </c>
      <c r="D92" s="30">
        <v>57.5</v>
      </c>
      <c r="E92" s="30">
        <v>0</v>
      </c>
      <c r="F92" s="30">
        <v>4.9000000000000004</v>
      </c>
      <c r="G92" s="30">
        <v>5</v>
      </c>
      <c r="H92" s="30">
        <v>52.7</v>
      </c>
      <c r="I92" s="30">
        <v>0</v>
      </c>
      <c r="J92" s="30">
        <v>46</v>
      </c>
      <c r="K92" s="30">
        <v>18.600000000000001</v>
      </c>
      <c r="L92" s="30">
        <v>17</v>
      </c>
      <c r="M92" s="30">
        <v>44.4</v>
      </c>
      <c r="N92" s="30">
        <v>35</v>
      </c>
      <c r="O92" s="30">
        <f t="shared" si="6"/>
        <v>339.29999999999995</v>
      </c>
    </row>
    <row r="93" spans="1:15" s="5" customFormat="1" ht="12.75" x14ac:dyDescent="0.2">
      <c r="A93" s="46" t="s">
        <v>59</v>
      </c>
      <c r="B93" s="30">
        <v>20.100000000000001</v>
      </c>
      <c r="C93" s="30">
        <v>38.700000000000003</v>
      </c>
      <c r="D93" s="30">
        <v>57.6</v>
      </c>
      <c r="E93" s="30">
        <v>0</v>
      </c>
      <c r="F93" s="30">
        <v>4.9000000000000004</v>
      </c>
      <c r="G93" s="30">
        <v>4.9000000000000004</v>
      </c>
      <c r="H93" s="30">
        <v>52.7</v>
      </c>
      <c r="I93" s="30">
        <v>0</v>
      </c>
      <c r="J93" s="30">
        <v>46.3</v>
      </c>
      <c r="K93" s="30">
        <v>18.600000000000001</v>
      </c>
      <c r="L93" s="30">
        <v>16.3</v>
      </c>
      <c r="M93" s="30">
        <v>43.3</v>
      </c>
      <c r="N93" s="30">
        <v>35</v>
      </c>
      <c r="O93" s="30">
        <f t="shared" si="6"/>
        <v>338.40000000000003</v>
      </c>
    </row>
    <row r="94" spans="1:15" s="5" customFormat="1" ht="12.75" x14ac:dyDescent="0.2">
      <c r="A94" s="46" t="s">
        <v>54</v>
      </c>
      <c r="B94" s="30">
        <v>19.399999999999999</v>
      </c>
      <c r="C94" s="30">
        <v>37.6</v>
      </c>
      <c r="D94" s="30">
        <v>53.7</v>
      </c>
      <c r="E94" s="30">
        <v>0</v>
      </c>
      <c r="F94" s="30">
        <v>4.5999999999999996</v>
      </c>
      <c r="G94" s="30">
        <v>5.0999999999999996</v>
      </c>
      <c r="H94" s="30">
        <v>52.7</v>
      </c>
      <c r="I94" s="30">
        <v>0</v>
      </c>
      <c r="J94" s="30">
        <v>45.9</v>
      </c>
      <c r="K94" s="30">
        <v>18.600000000000001</v>
      </c>
      <c r="L94" s="30">
        <v>16.2</v>
      </c>
      <c r="M94" s="30">
        <v>42.8</v>
      </c>
      <c r="N94" s="30">
        <v>35</v>
      </c>
      <c r="O94" s="30">
        <f t="shared" si="6"/>
        <v>331.59999999999997</v>
      </c>
    </row>
    <row r="95" spans="1:15" s="5" customFormat="1" ht="12.75" x14ac:dyDescent="0.2">
      <c r="A95" s="46" t="s">
        <v>55</v>
      </c>
      <c r="B95" s="30">
        <v>19.2</v>
      </c>
      <c r="C95" s="30">
        <v>37.6</v>
      </c>
      <c r="D95" s="30">
        <v>53.3</v>
      </c>
      <c r="E95" s="30">
        <v>0</v>
      </c>
      <c r="F95" s="30">
        <v>4.3</v>
      </c>
      <c r="G95" s="30">
        <v>5</v>
      </c>
      <c r="H95" s="30">
        <v>52.7</v>
      </c>
      <c r="I95" s="30">
        <v>0</v>
      </c>
      <c r="J95" s="30">
        <v>45.9</v>
      </c>
      <c r="K95" s="30">
        <v>18.600000000000001</v>
      </c>
      <c r="L95" s="30">
        <v>16.3</v>
      </c>
      <c r="M95" s="30">
        <v>42.2</v>
      </c>
      <c r="N95" s="30">
        <v>35</v>
      </c>
      <c r="O95" s="30">
        <f t="shared" si="6"/>
        <v>330.1</v>
      </c>
    </row>
    <row r="96" spans="1:15" s="5" customFormat="1" ht="12.75" x14ac:dyDescent="0.2">
      <c r="A96" s="46" t="s">
        <v>56</v>
      </c>
      <c r="B96" s="30">
        <v>19.899999999999999</v>
      </c>
      <c r="C96" s="30">
        <v>40</v>
      </c>
      <c r="D96" s="30">
        <v>54.9</v>
      </c>
      <c r="E96" s="30">
        <v>0</v>
      </c>
      <c r="F96" s="30">
        <v>4.3</v>
      </c>
      <c r="G96" s="30">
        <v>5</v>
      </c>
      <c r="H96" s="30">
        <v>52.3</v>
      </c>
      <c r="I96" s="30">
        <v>0</v>
      </c>
      <c r="J96" s="30">
        <v>45.6</v>
      </c>
      <c r="K96" s="30">
        <v>18</v>
      </c>
      <c r="L96" s="30">
        <v>16.5</v>
      </c>
      <c r="M96" s="30">
        <v>43.5</v>
      </c>
      <c r="N96" s="30">
        <v>35.700000000000003</v>
      </c>
      <c r="O96" s="30">
        <f t="shared" si="6"/>
        <v>335.7</v>
      </c>
    </row>
    <row r="97" spans="1:15" s="5" customFormat="1" ht="12.75" x14ac:dyDescent="0.2">
      <c r="A97" s="44" t="s">
        <v>22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s="5" customFormat="1" ht="12.75" x14ac:dyDescent="0.2">
      <c r="A98" s="3" t="s">
        <v>57</v>
      </c>
      <c r="B98" s="30">
        <v>18.600000000000001</v>
      </c>
      <c r="C98" s="30">
        <v>39.299999999999997</v>
      </c>
      <c r="D98" s="30">
        <v>52.8</v>
      </c>
      <c r="E98" s="30">
        <v>0</v>
      </c>
      <c r="F98" s="30">
        <v>4.3</v>
      </c>
      <c r="G98" s="30">
        <v>4.9000000000000004</v>
      </c>
      <c r="H98" s="30">
        <v>52.3</v>
      </c>
      <c r="I98" s="30">
        <v>0</v>
      </c>
      <c r="J98" s="30">
        <v>48.8</v>
      </c>
      <c r="K98" s="30">
        <v>17.7</v>
      </c>
      <c r="L98" s="30">
        <v>17.8</v>
      </c>
      <c r="M98" s="30">
        <v>41.8</v>
      </c>
      <c r="N98" s="30">
        <v>35.700000000000003</v>
      </c>
      <c r="O98" s="30">
        <f t="shared" ref="O98:O109" si="7">SUM(B98:N98)</f>
        <v>334</v>
      </c>
    </row>
    <row r="99" spans="1:15" s="5" customFormat="1" ht="12.75" x14ac:dyDescent="0.2">
      <c r="A99" s="3" t="s">
        <v>58</v>
      </c>
      <c r="B99" s="30">
        <v>19.100000000000001</v>
      </c>
      <c r="C99" s="30">
        <v>36.5</v>
      </c>
      <c r="D99" s="30">
        <v>52.4</v>
      </c>
      <c r="E99" s="30">
        <v>0</v>
      </c>
      <c r="F99" s="30">
        <v>4.3</v>
      </c>
      <c r="G99" s="30">
        <v>4.9000000000000004</v>
      </c>
      <c r="H99" s="30">
        <v>52.3</v>
      </c>
      <c r="I99" s="30">
        <v>0</v>
      </c>
      <c r="J99" s="30">
        <v>48.4</v>
      </c>
      <c r="K99" s="30">
        <v>17.5</v>
      </c>
      <c r="L99" s="30">
        <v>23.1</v>
      </c>
      <c r="M99" s="30">
        <v>41.7</v>
      </c>
      <c r="N99" s="30">
        <v>35.700000000000003</v>
      </c>
      <c r="O99" s="30">
        <f t="shared" si="7"/>
        <v>335.9</v>
      </c>
    </row>
    <row r="100" spans="1:15" s="5" customFormat="1" ht="12.75" x14ac:dyDescent="0.2">
      <c r="A100" s="3" t="s">
        <v>47</v>
      </c>
      <c r="B100" s="30">
        <v>19.2</v>
      </c>
      <c r="C100" s="30">
        <v>39.299999999999997</v>
      </c>
      <c r="D100" s="30">
        <v>53.2</v>
      </c>
      <c r="E100" s="30">
        <v>0</v>
      </c>
      <c r="F100" s="30">
        <v>4.3</v>
      </c>
      <c r="G100" s="30">
        <v>4.9000000000000004</v>
      </c>
      <c r="H100" s="30">
        <v>52.2</v>
      </c>
      <c r="I100" s="30">
        <v>0</v>
      </c>
      <c r="J100" s="30">
        <v>49.2</v>
      </c>
      <c r="K100" s="30">
        <v>17.399999999999999</v>
      </c>
      <c r="L100" s="30">
        <v>24.6</v>
      </c>
      <c r="M100" s="30">
        <v>39.299999999999997</v>
      </c>
      <c r="N100" s="30">
        <v>35.700000000000003</v>
      </c>
      <c r="O100" s="30">
        <f t="shared" si="7"/>
        <v>339.3</v>
      </c>
    </row>
    <row r="101" spans="1:15" s="5" customFormat="1" ht="12.75" x14ac:dyDescent="0.2">
      <c r="A101" s="46" t="s">
        <v>48</v>
      </c>
      <c r="B101" s="30">
        <v>19.3</v>
      </c>
      <c r="C101" s="30">
        <v>42.6</v>
      </c>
      <c r="D101" s="30">
        <v>52.7</v>
      </c>
      <c r="E101" s="30">
        <v>0</v>
      </c>
      <c r="F101" s="30">
        <v>4.3</v>
      </c>
      <c r="G101" s="30">
        <v>5</v>
      </c>
      <c r="H101" s="30">
        <v>52.3</v>
      </c>
      <c r="I101" s="30">
        <v>0</v>
      </c>
      <c r="J101" s="30">
        <v>48.8</v>
      </c>
      <c r="K101" s="30">
        <v>19.8</v>
      </c>
      <c r="L101" s="30">
        <v>24.3</v>
      </c>
      <c r="M101" s="30">
        <v>27.9</v>
      </c>
      <c r="N101" s="30">
        <v>35.700000000000003</v>
      </c>
      <c r="O101" s="30">
        <f t="shared" si="7"/>
        <v>332.7</v>
      </c>
    </row>
    <row r="102" spans="1:15" s="5" customFormat="1" ht="12.75" x14ac:dyDescent="0.2">
      <c r="A102" s="46" t="s">
        <v>49</v>
      </c>
      <c r="B102" s="30">
        <v>19.399999999999999</v>
      </c>
      <c r="C102" s="30">
        <v>42.6</v>
      </c>
      <c r="D102" s="30">
        <v>52.7</v>
      </c>
      <c r="E102" s="30">
        <v>0</v>
      </c>
      <c r="F102" s="30">
        <v>3.8</v>
      </c>
      <c r="G102" s="30">
        <v>4.7</v>
      </c>
      <c r="H102" s="30">
        <v>52.3</v>
      </c>
      <c r="I102" s="30">
        <v>0</v>
      </c>
      <c r="J102" s="30">
        <v>49.3</v>
      </c>
      <c r="K102" s="30">
        <v>19.8</v>
      </c>
      <c r="L102" s="30">
        <v>24.3</v>
      </c>
      <c r="M102" s="30">
        <v>32.700000000000003</v>
      </c>
      <c r="N102" s="30">
        <v>33.700000000000003</v>
      </c>
      <c r="O102" s="30">
        <f t="shared" si="7"/>
        <v>335.3</v>
      </c>
    </row>
    <row r="103" spans="1:15" s="5" customFormat="1" ht="12.75" x14ac:dyDescent="0.2">
      <c r="A103" s="46" t="s">
        <v>50</v>
      </c>
      <c r="B103" s="30">
        <v>27.7</v>
      </c>
      <c r="C103" s="30">
        <v>42.6</v>
      </c>
      <c r="D103" s="30">
        <v>52.4</v>
      </c>
      <c r="E103" s="30">
        <v>0</v>
      </c>
      <c r="F103" s="30">
        <v>4.0999999999999996</v>
      </c>
      <c r="G103" s="30">
        <v>4.8</v>
      </c>
      <c r="H103" s="30">
        <v>52</v>
      </c>
      <c r="I103" s="30">
        <v>0</v>
      </c>
      <c r="J103" s="30">
        <v>51.6</v>
      </c>
      <c r="K103" s="30">
        <v>19.100000000000001</v>
      </c>
      <c r="L103" s="30">
        <v>24.6</v>
      </c>
      <c r="M103" s="30">
        <v>39</v>
      </c>
      <c r="N103" s="30">
        <v>33.6</v>
      </c>
      <c r="O103" s="30">
        <f t="shared" si="7"/>
        <v>351.5</v>
      </c>
    </row>
    <row r="104" spans="1:15" s="5" customFormat="1" ht="12.75" x14ac:dyDescent="0.2">
      <c r="A104" s="46" t="s">
        <v>51</v>
      </c>
      <c r="B104" s="30">
        <v>26.5</v>
      </c>
      <c r="C104" s="30">
        <v>41.4</v>
      </c>
      <c r="D104" s="30">
        <v>54.4</v>
      </c>
      <c r="E104" s="30">
        <v>0</v>
      </c>
      <c r="F104" s="30">
        <v>4.9000000000000004</v>
      </c>
      <c r="G104" s="30">
        <v>5</v>
      </c>
      <c r="H104" s="30">
        <v>52</v>
      </c>
      <c r="I104" s="30">
        <v>0</v>
      </c>
      <c r="J104" s="30">
        <v>49</v>
      </c>
      <c r="K104" s="30">
        <v>16.3</v>
      </c>
      <c r="L104" s="30">
        <v>23.4</v>
      </c>
      <c r="M104" s="30">
        <v>36.9</v>
      </c>
      <c r="N104" s="30">
        <v>35</v>
      </c>
      <c r="O104" s="30">
        <f t="shared" si="7"/>
        <v>344.8</v>
      </c>
    </row>
    <row r="105" spans="1:15" s="5" customFormat="1" ht="12.75" x14ac:dyDescent="0.2">
      <c r="A105" s="46" t="s">
        <v>52</v>
      </c>
      <c r="B105" s="30">
        <v>29</v>
      </c>
      <c r="C105" s="30">
        <v>38.700000000000003</v>
      </c>
      <c r="D105" s="30">
        <v>57.5</v>
      </c>
      <c r="E105" s="30">
        <v>0</v>
      </c>
      <c r="F105" s="30">
        <v>4.9000000000000004</v>
      </c>
      <c r="G105" s="30">
        <v>5</v>
      </c>
      <c r="H105" s="30">
        <v>52</v>
      </c>
      <c r="I105" s="30">
        <v>0</v>
      </c>
      <c r="J105" s="30">
        <v>51.5</v>
      </c>
      <c r="K105" s="30">
        <v>16.3</v>
      </c>
      <c r="L105" s="30">
        <v>23.8</v>
      </c>
      <c r="M105" s="30">
        <v>36.9</v>
      </c>
      <c r="N105" s="30">
        <v>35</v>
      </c>
      <c r="O105" s="30">
        <f t="shared" si="7"/>
        <v>350.59999999999997</v>
      </c>
    </row>
    <row r="106" spans="1:15" s="5" customFormat="1" ht="12.75" x14ac:dyDescent="0.2">
      <c r="A106" s="46" t="s">
        <v>53</v>
      </c>
      <c r="B106" s="30">
        <v>28.5</v>
      </c>
      <c r="C106" s="30">
        <v>42.1</v>
      </c>
      <c r="D106" s="30">
        <v>52.1</v>
      </c>
      <c r="E106" s="30">
        <v>0</v>
      </c>
      <c r="F106" s="30">
        <v>3.9</v>
      </c>
      <c r="G106" s="30">
        <v>4.8</v>
      </c>
      <c r="H106" s="30">
        <v>52</v>
      </c>
      <c r="I106" s="30">
        <v>0</v>
      </c>
      <c r="J106" s="30">
        <v>53.1</v>
      </c>
      <c r="K106" s="30">
        <v>16.3</v>
      </c>
      <c r="L106" s="30">
        <v>23.9</v>
      </c>
      <c r="M106" s="30">
        <v>37.700000000000003</v>
      </c>
      <c r="N106" s="30">
        <v>31.6</v>
      </c>
      <c r="O106" s="30">
        <f t="shared" si="7"/>
        <v>346</v>
      </c>
    </row>
    <row r="107" spans="1:15" s="5" customFormat="1" ht="12.75" x14ac:dyDescent="0.2">
      <c r="A107" s="46" t="s">
        <v>54</v>
      </c>
      <c r="B107" s="30">
        <v>29.1</v>
      </c>
      <c r="C107" s="30">
        <v>41</v>
      </c>
      <c r="D107" s="30">
        <v>52</v>
      </c>
      <c r="E107" s="30">
        <v>0</v>
      </c>
      <c r="F107" s="30">
        <v>3.8</v>
      </c>
      <c r="G107" s="30">
        <v>5.0999999999999996</v>
      </c>
      <c r="H107" s="30">
        <v>52</v>
      </c>
      <c r="I107" s="30">
        <v>0</v>
      </c>
      <c r="J107" s="30">
        <v>53.1</v>
      </c>
      <c r="K107" s="30">
        <v>16.3</v>
      </c>
      <c r="L107" s="30">
        <v>24.6</v>
      </c>
      <c r="M107" s="30">
        <v>38.299999999999997</v>
      </c>
      <c r="N107" s="30">
        <v>31.6</v>
      </c>
      <c r="O107" s="30">
        <f t="shared" si="7"/>
        <v>346.90000000000003</v>
      </c>
    </row>
    <row r="108" spans="1:15" s="5" customFormat="1" ht="12.75" x14ac:dyDescent="0.2">
      <c r="A108" s="46" t="s">
        <v>55</v>
      </c>
      <c r="B108" s="30">
        <v>28</v>
      </c>
      <c r="C108" s="30">
        <v>41</v>
      </c>
      <c r="D108" s="30">
        <v>51.3</v>
      </c>
      <c r="E108" s="30">
        <v>0</v>
      </c>
      <c r="F108" s="30">
        <v>3.7</v>
      </c>
      <c r="G108" s="30">
        <v>5</v>
      </c>
      <c r="H108" s="30">
        <v>52</v>
      </c>
      <c r="I108" s="30">
        <v>0</v>
      </c>
      <c r="J108" s="30">
        <v>51.2</v>
      </c>
      <c r="K108" s="30">
        <v>16.3</v>
      </c>
      <c r="L108" s="30">
        <v>24.4</v>
      </c>
      <c r="M108" s="30">
        <v>37.6</v>
      </c>
      <c r="N108" s="30">
        <v>31.6</v>
      </c>
      <c r="O108" s="30">
        <f t="shared" si="7"/>
        <v>342.1</v>
      </c>
    </row>
    <row r="109" spans="1:15" s="5" customFormat="1" ht="12.75" x14ac:dyDescent="0.2">
      <c r="A109" s="46" t="s">
        <v>56</v>
      </c>
      <c r="B109" s="30">
        <v>27.9</v>
      </c>
      <c r="C109" s="30">
        <v>50.8</v>
      </c>
      <c r="D109" s="30">
        <v>62.4</v>
      </c>
      <c r="E109" s="30">
        <v>0</v>
      </c>
      <c r="F109" s="30">
        <v>3.3</v>
      </c>
      <c r="G109" s="30">
        <v>5.0999999999999996</v>
      </c>
      <c r="H109" s="30">
        <v>51.7</v>
      </c>
      <c r="I109" s="30">
        <v>0</v>
      </c>
      <c r="J109" s="30">
        <v>50.2</v>
      </c>
      <c r="K109" s="30">
        <v>15.7</v>
      </c>
      <c r="L109" s="30">
        <v>23.2</v>
      </c>
      <c r="M109" s="30">
        <v>46.2</v>
      </c>
      <c r="N109" s="30">
        <v>31.5</v>
      </c>
      <c r="O109" s="30">
        <f t="shared" si="7"/>
        <v>367.99999999999994</v>
      </c>
    </row>
    <row r="110" spans="1:15" s="5" customFormat="1" ht="12.75" x14ac:dyDescent="0.2">
      <c r="A110" s="44" t="s">
        <v>23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s="5" customFormat="1" ht="12.75" x14ac:dyDescent="0.2">
      <c r="A111" s="3" t="s">
        <v>57</v>
      </c>
      <c r="B111" s="30">
        <v>28.4</v>
      </c>
      <c r="C111" s="30">
        <v>49.8</v>
      </c>
      <c r="D111" s="30">
        <v>54.7</v>
      </c>
      <c r="E111" s="30">
        <v>0</v>
      </c>
      <c r="F111" s="30">
        <v>3.4</v>
      </c>
      <c r="G111" s="30">
        <v>5.0999999999999996</v>
      </c>
      <c r="H111" s="30">
        <v>51.7</v>
      </c>
      <c r="I111" s="30">
        <v>0</v>
      </c>
      <c r="J111" s="30">
        <v>52.8</v>
      </c>
      <c r="K111" s="30">
        <v>15.2</v>
      </c>
      <c r="L111" s="30">
        <v>22.4</v>
      </c>
      <c r="M111" s="30">
        <v>45.1</v>
      </c>
      <c r="N111" s="30">
        <v>31.5</v>
      </c>
      <c r="O111" s="30">
        <f t="shared" ref="O111:O122" si="8">SUM(B111:N111)</f>
        <v>360.09999999999997</v>
      </c>
    </row>
    <row r="112" spans="1:15" s="5" customFormat="1" ht="12.75" x14ac:dyDescent="0.2">
      <c r="A112" s="3" t="s">
        <v>58</v>
      </c>
      <c r="B112" s="30">
        <v>28.7</v>
      </c>
      <c r="C112" s="30">
        <v>49.8</v>
      </c>
      <c r="D112" s="30">
        <v>54.5</v>
      </c>
      <c r="E112" s="30">
        <v>0</v>
      </c>
      <c r="F112" s="30">
        <v>3.3</v>
      </c>
      <c r="G112" s="30">
        <v>5.0999999999999996</v>
      </c>
      <c r="H112" s="30">
        <v>51.7</v>
      </c>
      <c r="I112" s="30">
        <v>0</v>
      </c>
      <c r="J112" s="30">
        <v>50.8</v>
      </c>
      <c r="K112" s="30">
        <v>15.2</v>
      </c>
      <c r="L112" s="30">
        <v>22.5</v>
      </c>
      <c r="M112" s="30">
        <v>46.9</v>
      </c>
      <c r="N112" s="30">
        <v>31.5</v>
      </c>
      <c r="O112" s="30">
        <f t="shared" si="8"/>
        <v>360</v>
      </c>
    </row>
    <row r="113" spans="1:15" s="5" customFormat="1" ht="12.75" x14ac:dyDescent="0.2">
      <c r="A113" s="3" t="s">
        <v>47</v>
      </c>
      <c r="B113" s="30">
        <v>29.5</v>
      </c>
      <c r="C113" s="30">
        <v>50.4</v>
      </c>
      <c r="D113" s="30">
        <v>54.3</v>
      </c>
      <c r="E113" s="30">
        <v>0</v>
      </c>
      <c r="F113" s="30">
        <v>3.3</v>
      </c>
      <c r="G113" s="30">
        <v>5.2</v>
      </c>
      <c r="H113" s="30">
        <v>51.7</v>
      </c>
      <c r="I113" s="30">
        <v>0</v>
      </c>
      <c r="J113" s="30">
        <v>51.6</v>
      </c>
      <c r="K113" s="30">
        <v>15.2</v>
      </c>
      <c r="L113" s="30">
        <v>22.7</v>
      </c>
      <c r="M113" s="30">
        <v>45.7</v>
      </c>
      <c r="N113" s="30">
        <v>29.6</v>
      </c>
      <c r="O113" s="30">
        <f t="shared" si="8"/>
        <v>359.2</v>
      </c>
    </row>
    <row r="114" spans="1:15" s="5" customFormat="1" ht="12.75" x14ac:dyDescent="0.2">
      <c r="A114" s="46" t="s">
        <v>48</v>
      </c>
      <c r="B114" s="30">
        <v>30.1</v>
      </c>
      <c r="C114" s="30">
        <v>50.7</v>
      </c>
      <c r="D114" s="30">
        <v>53.8</v>
      </c>
      <c r="E114" s="30">
        <v>0</v>
      </c>
      <c r="F114" s="30">
        <v>3.2</v>
      </c>
      <c r="G114" s="30">
        <v>5</v>
      </c>
      <c r="H114" s="30">
        <v>51.2</v>
      </c>
      <c r="I114" s="30">
        <v>0</v>
      </c>
      <c r="J114" s="30">
        <v>50.5</v>
      </c>
      <c r="K114" s="30">
        <v>15.2</v>
      </c>
      <c r="L114" s="30">
        <v>22.8</v>
      </c>
      <c r="M114" s="30">
        <v>45</v>
      </c>
      <c r="N114" s="30">
        <v>29.6</v>
      </c>
      <c r="O114" s="30">
        <f t="shared" si="8"/>
        <v>357.1</v>
      </c>
    </row>
    <row r="115" spans="1:15" s="5" customFormat="1" ht="12.75" x14ac:dyDescent="0.2">
      <c r="A115" s="46" t="s">
        <v>49</v>
      </c>
      <c r="B115" s="30">
        <v>30</v>
      </c>
      <c r="C115" s="30">
        <v>55.8</v>
      </c>
      <c r="D115" s="30">
        <v>53.8</v>
      </c>
      <c r="E115" s="30">
        <v>0</v>
      </c>
      <c r="F115" s="30">
        <v>2.8</v>
      </c>
      <c r="G115" s="30">
        <v>5</v>
      </c>
      <c r="H115" s="30">
        <v>51.2</v>
      </c>
      <c r="I115" s="30">
        <v>0</v>
      </c>
      <c r="J115" s="30">
        <v>50.2</v>
      </c>
      <c r="K115" s="30">
        <v>15.2</v>
      </c>
      <c r="L115" s="30">
        <v>22.7</v>
      </c>
      <c r="M115" s="30">
        <v>44.3</v>
      </c>
      <c r="N115" s="30">
        <v>29.6</v>
      </c>
      <c r="O115" s="30">
        <f t="shared" si="8"/>
        <v>360.6</v>
      </c>
    </row>
    <row r="116" spans="1:15" s="5" customFormat="1" ht="12.75" x14ac:dyDescent="0.2">
      <c r="A116" s="46" t="s">
        <v>50</v>
      </c>
      <c r="B116" s="30">
        <v>29.7</v>
      </c>
      <c r="C116" s="30">
        <v>56.7</v>
      </c>
      <c r="D116" s="30">
        <v>66.099999999999994</v>
      </c>
      <c r="E116" s="30">
        <v>0</v>
      </c>
      <c r="F116" s="30">
        <v>2.7</v>
      </c>
      <c r="G116" s="30">
        <v>4.9000000000000004</v>
      </c>
      <c r="H116" s="30">
        <v>50.6</v>
      </c>
      <c r="I116" s="30">
        <v>0</v>
      </c>
      <c r="J116" s="30">
        <v>49.5</v>
      </c>
      <c r="K116" s="30">
        <v>14.6</v>
      </c>
      <c r="L116" s="30">
        <v>22.2</v>
      </c>
      <c r="M116" s="30">
        <v>44.2</v>
      </c>
      <c r="N116" s="30">
        <v>29.5</v>
      </c>
      <c r="O116" s="30">
        <f t="shared" si="8"/>
        <v>370.7</v>
      </c>
    </row>
    <row r="117" spans="1:15" s="5" customFormat="1" ht="12.75" x14ac:dyDescent="0.2">
      <c r="A117" s="46" t="s">
        <v>51</v>
      </c>
      <c r="B117" s="30">
        <v>29.8</v>
      </c>
      <c r="C117" s="30">
        <v>55.4</v>
      </c>
      <c r="D117" s="30">
        <v>69.599999999999994</v>
      </c>
      <c r="E117" s="30">
        <v>0</v>
      </c>
      <c r="F117" s="30">
        <v>2.7</v>
      </c>
      <c r="G117" s="30">
        <v>4.9000000000000004</v>
      </c>
      <c r="H117" s="30">
        <v>50.4</v>
      </c>
      <c r="I117" s="30">
        <v>0</v>
      </c>
      <c r="J117" s="30">
        <v>49.8</v>
      </c>
      <c r="K117" s="30">
        <v>14</v>
      </c>
      <c r="L117" s="30">
        <v>21.4</v>
      </c>
      <c r="M117" s="30">
        <v>43.5</v>
      </c>
      <c r="N117" s="30">
        <v>29.5</v>
      </c>
      <c r="O117" s="30">
        <f t="shared" si="8"/>
        <v>371</v>
      </c>
    </row>
    <row r="118" spans="1:15" s="5" customFormat="1" ht="12.75" x14ac:dyDescent="0.2">
      <c r="A118" s="46" t="s">
        <v>52</v>
      </c>
      <c r="B118" s="30">
        <v>29.6</v>
      </c>
      <c r="C118" s="30">
        <v>57.6</v>
      </c>
      <c r="D118" s="30">
        <v>69.5</v>
      </c>
      <c r="E118" s="30">
        <v>0</v>
      </c>
      <c r="F118" s="30">
        <v>2.6</v>
      </c>
      <c r="G118" s="30">
        <v>4.8</v>
      </c>
      <c r="H118" s="30">
        <v>50.3</v>
      </c>
      <c r="I118" s="30">
        <v>0</v>
      </c>
      <c r="J118" s="30">
        <v>47.6</v>
      </c>
      <c r="K118" s="30">
        <v>14</v>
      </c>
      <c r="L118" s="30">
        <v>21.1</v>
      </c>
      <c r="M118" s="30">
        <v>42.3</v>
      </c>
      <c r="N118" s="30">
        <v>29.5</v>
      </c>
      <c r="O118" s="30">
        <f t="shared" si="8"/>
        <v>368.90000000000003</v>
      </c>
    </row>
    <row r="119" spans="1:15" s="5" customFormat="1" ht="12.75" x14ac:dyDescent="0.2">
      <c r="A119" s="46" t="s">
        <v>59</v>
      </c>
      <c r="B119" s="30">
        <v>28.9</v>
      </c>
      <c r="C119" s="30">
        <v>59.8</v>
      </c>
      <c r="D119" s="30">
        <v>67.5</v>
      </c>
      <c r="E119" s="30">
        <v>0</v>
      </c>
      <c r="F119" s="30">
        <v>2.7</v>
      </c>
      <c r="G119" s="30">
        <v>4.8</v>
      </c>
      <c r="H119" s="30">
        <v>50.3</v>
      </c>
      <c r="I119" s="30">
        <v>0</v>
      </c>
      <c r="J119" s="30">
        <v>49</v>
      </c>
      <c r="K119" s="30">
        <v>19</v>
      </c>
      <c r="L119" s="30">
        <v>21.2</v>
      </c>
      <c r="M119" s="30">
        <v>41.1</v>
      </c>
      <c r="N119" s="30">
        <v>27.5</v>
      </c>
      <c r="O119" s="30">
        <f t="shared" si="8"/>
        <v>371.8</v>
      </c>
    </row>
    <row r="120" spans="1:15" s="5" customFormat="1" ht="12.75" x14ac:dyDescent="0.2">
      <c r="A120" s="46" t="s">
        <v>54</v>
      </c>
      <c r="B120" s="30">
        <v>28.7</v>
      </c>
      <c r="C120" s="30">
        <v>60</v>
      </c>
      <c r="D120" s="30">
        <v>67.7</v>
      </c>
      <c r="E120" s="30">
        <v>0</v>
      </c>
      <c r="F120" s="30">
        <v>2.5</v>
      </c>
      <c r="G120" s="30">
        <v>4.8</v>
      </c>
      <c r="H120" s="30">
        <v>49.8</v>
      </c>
      <c r="I120" s="30">
        <v>0</v>
      </c>
      <c r="J120" s="30">
        <v>48.5</v>
      </c>
      <c r="K120" s="30">
        <v>19</v>
      </c>
      <c r="L120" s="30">
        <v>21.2</v>
      </c>
      <c r="M120" s="30">
        <v>45.5</v>
      </c>
      <c r="N120" s="30">
        <v>27.5</v>
      </c>
      <c r="O120" s="30">
        <f t="shared" si="8"/>
        <v>375.2</v>
      </c>
    </row>
    <row r="121" spans="1:15" s="5" customFormat="1" ht="12.75" x14ac:dyDescent="0.2">
      <c r="A121" s="46" t="s">
        <v>55</v>
      </c>
      <c r="B121" s="30">
        <v>28.4</v>
      </c>
      <c r="C121" s="30">
        <v>57</v>
      </c>
      <c r="D121" s="30">
        <v>69.3</v>
      </c>
      <c r="E121" s="30">
        <v>0</v>
      </c>
      <c r="F121" s="30">
        <v>2.4</v>
      </c>
      <c r="G121" s="30">
        <v>4.8</v>
      </c>
      <c r="H121" s="30">
        <v>49.8</v>
      </c>
      <c r="I121" s="30">
        <v>0</v>
      </c>
      <c r="J121" s="30">
        <v>46.3</v>
      </c>
      <c r="K121" s="30">
        <v>19</v>
      </c>
      <c r="L121" s="30">
        <v>21.1</v>
      </c>
      <c r="M121" s="30">
        <v>44.8</v>
      </c>
      <c r="N121" s="30">
        <v>27.5</v>
      </c>
      <c r="O121" s="30">
        <f t="shared" si="8"/>
        <v>370.40000000000003</v>
      </c>
    </row>
    <row r="122" spans="1:15" s="5" customFormat="1" ht="12.75" x14ac:dyDescent="0.2">
      <c r="A122" s="46" t="s">
        <v>56</v>
      </c>
      <c r="B122" s="30">
        <v>27.9</v>
      </c>
      <c r="C122" s="30">
        <v>57.3</v>
      </c>
      <c r="D122" s="30">
        <v>69.7</v>
      </c>
      <c r="E122" s="30">
        <v>0</v>
      </c>
      <c r="F122" s="30">
        <v>2.1</v>
      </c>
      <c r="G122" s="30">
        <v>4.8</v>
      </c>
      <c r="H122" s="30">
        <v>49.4</v>
      </c>
      <c r="I122" s="30">
        <v>0</v>
      </c>
      <c r="J122" s="30">
        <v>45.6</v>
      </c>
      <c r="K122" s="30">
        <v>18.399999999999999</v>
      </c>
      <c r="L122" s="30">
        <v>20.2</v>
      </c>
      <c r="M122" s="30">
        <v>45.9</v>
      </c>
      <c r="N122" s="30">
        <v>27.4</v>
      </c>
      <c r="O122" s="30">
        <f t="shared" si="8"/>
        <v>368.69999999999993</v>
      </c>
    </row>
    <row r="123" spans="1:15" s="5" customFormat="1" ht="13.5" customHeight="1" x14ac:dyDescent="0.2">
      <c r="A123" s="44" t="s">
        <v>24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s="5" customFormat="1" ht="12.75" x14ac:dyDescent="0.2">
      <c r="A124" s="3" t="s">
        <v>57</v>
      </c>
      <c r="B124" s="30">
        <v>27</v>
      </c>
      <c r="C124" s="30">
        <v>54.7</v>
      </c>
      <c r="D124" s="30">
        <v>68.5</v>
      </c>
      <c r="E124" s="30">
        <v>0</v>
      </c>
      <c r="F124" s="30">
        <v>2</v>
      </c>
      <c r="G124" s="30">
        <v>4.4000000000000004</v>
      </c>
      <c r="H124" s="30">
        <v>49.1</v>
      </c>
      <c r="I124" s="30">
        <v>0</v>
      </c>
      <c r="J124" s="30">
        <v>44.4</v>
      </c>
      <c r="K124" s="30">
        <v>17.899999999999999</v>
      </c>
      <c r="L124" s="30">
        <v>19.100000000000001</v>
      </c>
      <c r="M124" s="30">
        <v>42</v>
      </c>
      <c r="N124" s="30">
        <v>27.4</v>
      </c>
      <c r="O124" s="30">
        <f t="shared" ref="O124:O135" si="9">SUM(B124:N124)</f>
        <v>356.5</v>
      </c>
    </row>
    <row r="125" spans="1:15" s="5" customFormat="1" ht="12.75" x14ac:dyDescent="0.2">
      <c r="A125" s="3" t="s">
        <v>58</v>
      </c>
      <c r="B125" s="30">
        <v>27.7</v>
      </c>
      <c r="C125" s="30">
        <v>58.3</v>
      </c>
      <c r="D125" s="30">
        <v>68.099999999999994</v>
      </c>
      <c r="E125" s="30">
        <v>0</v>
      </c>
      <c r="F125" s="30">
        <v>2</v>
      </c>
      <c r="G125" s="30">
        <v>4.5</v>
      </c>
      <c r="H125" s="30">
        <v>49</v>
      </c>
      <c r="I125" s="30">
        <v>0</v>
      </c>
      <c r="J125" s="30">
        <v>45.2</v>
      </c>
      <c r="K125" s="30">
        <v>17.899999999999999</v>
      </c>
      <c r="L125" s="30">
        <v>19.2</v>
      </c>
      <c r="M125" s="30">
        <v>42</v>
      </c>
      <c r="N125" s="30">
        <v>27.4</v>
      </c>
      <c r="O125" s="30">
        <f t="shared" si="9"/>
        <v>361.29999999999995</v>
      </c>
    </row>
    <row r="126" spans="1:15" s="5" customFormat="1" ht="12.75" x14ac:dyDescent="0.2">
      <c r="A126" s="3" t="s">
        <v>47</v>
      </c>
      <c r="B126" s="30">
        <v>27.6</v>
      </c>
      <c r="C126" s="30">
        <v>59</v>
      </c>
      <c r="D126" s="30">
        <v>68.2</v>
      </c>
      <c r="E126" s="30">
        <v>0</v>
      </c>
      <c r="F126" s="30">
        <v>2</v>
      </c>
      <c r="G126" s="30">
        <v>4.4000000000000004</v>
      </c>
      <c r="H126" s="30">
        <v>49</v>
      </c>
      <c r="I126" s="30">
        <v>0</v>
      </c>
      <c r="J126" s="30">
        <v>44.9</v>
      </c>
      <c r="K126" s="30">
        <v>17.899999999999999</v>
      </c>
      <c r="L126" s="30">
        <v>19.2</v>
      </c>
      <c r="M126" s="30">
        <v>39.5</v>
      </c>
      <c r="N126" s="30">
        <v>25.4</v>
      </c>
      <c r="O126" s="30">
        <f t="shared" si="9"/>
        <v>357.09999999999997</v>
      </c>
    </row>
    <row r="127" spans="1:15" s="5" customFormat="1" ht="12.75" x14ac:dyDescent="0.2">
      <c r="A127" s="46" t="s">
        <v>48</v>
      </c>
      <c r="B127" s="30">
        <v>26.9</v>
      </c>
      <c r="C127" s="30">
        <v>58.8</v>
      </c>
      <c r="D127" s="30">
        <v>67.900000000000006</v>
      </c>
      <c r="E127" s="30">
        <v>0</v>
      </c>
      <c r="F127" s="30">
        <v>1.8</v>
      </c>
      <c r="G127" s="30">
        <v>4.0999999999999996</v>
      </c>
      <c r="H127" s="30">
        <v>48.4</v>
      </c>
      <c r="I127" s="30">
        <v>0</v>
      </c>
      <c r="J127" s="30">
        <v>43.2</v>
      </c>
      <c r="K127" s="30">
        <v>17.899999999999999</v>
      </c>
      <c r="L127" s="30">
        <v>19.100000000000001</v>
      </c>
      <c r="M127" s="30">
        <v>38.799999999999997</v>
      </c>
      <c r="N127" s="30">
        <v>25.4</v>
      </c>
      <c r="O127" s="30">
        <f t="shared" si="9"/>
        <v>352.3</v>
      </c>
    </row>
    <row r="128" spans="1:15" s="5" customFormat="1" ht="12.75" x14ac:dyDescent="0.2">
      <c r="A128" s="46" t="s">
        <v>49</v>
      </c>
      <c r="B128" s="30">
        <v>27</v>
      </c>
      <c r="C128" s="30">
        <v>59.6</v>
      </c>
      <c r="D128" s="30">
        <v>68.7</v>
      </c>
      <c r="E128" s="30">
        <v>0</v>
      </c>
      <c r="F128" s="30">
        <v>1.4</v>
      </c>
      <c r="G128" s="30">
        <v>4.0999999999999996</v>
      </c>
      <c r="H128" s="30">
        <v>48.4</v>
      </c>
      <c r="I128" s="30">
        <v>0</v>
      </c>
      <c r="J128" s="30">
        <v>44</v>
      </c>
      <c r="K128" s="30">
        <v>17.899999999999999</v>
      </c>
      <c r="L128" s="30">
        <v>19.100000000000001</v>
      </c>
      <c r="M128" s="30">
        <v>38.1</v>
      </c>
      <c r="N128" s="30">
        <v>25.4</v>
      </c>
      <c r="O128" s="30">
        <f t="shared" si="9"/>
        <v>353.70000000000005</v>
      </c>
    </row>
    <row r="129" spans="1:15" s="5" customFormat="1" ht="12.75" x14ac:dyDescent="0.2">
      <c r="A129" s="46" t="s">
        <v>50</v>
      </c>
      <c r="B129" s="30">
        <v>26.9</v>
      </c>
      <c r="C129" s="30">
        <v>60.6</v>
      </c>
      <c r="D129" s="30">
        <v>68.3</v>
      </c>
      <c r="E129" s="30">
        <v>0</v>
      </c>
      <c r="F129" s="30">
        <v>1.5</v>
      </c>
      <c r="G129" s="30">
        <v>4.0999999999999996</v>
      </c>
      <c r="H129" s="30">
        <v>48.1</v>
      </c>
      <c r="I129" s="30">
        <v>0</v>
      </c>
      <c r="J129" s="30">
        <v>43.3</v>
      </c>
      <c r="K129" s="30">
        <v>17.2</v>
      </c>
      <c r="L129" s="30">
        <v>18.3</v>
      </c>
      <c r="M129" s="30">
        <v>37.299999999999997</v>
      </c>
      <c r="N129" s="30">
        <v>25.3</v>
      </c>
      <c r="O129" s="30">
        <f t="shared" si="9"/>
        <v>350.90000000000003</v>
      </c>
    </row>
    <row r="130" spans="1:15" s="5" customFormat="1" ht="12.75" x14ac:dyDescent="0.2">
      <c r="A130" s="46" t="s">
        <v>51</v>
      </c>
      <c r="B130" s="30">
        <v>27.7</v>
      </c>
      <c r="C130" s="30">
        <v>60.6</v>
      </c>
      <c r="D130" s="30">
        <v>68.2</v>
      </c>
      <c r="E130" s="30">
        <v>0</v>
      </c>
      <c r="F130" s="30">
        <v>1.5</v>
      </c>
      <c r="G130" s="30">
        <v>4.0999999999999996</v>
      </c>
      <c r="H130" s="30">
        <v>47.8</v>
      </c>
      <c r="I130" s="30">
        <v>0</v>
      </c>
      <c r="J130" s="30">
        <v>43.8</v>
      </c>
      <c r="K130" s="30">
        <v>68.900000000000006</v>
      </c>
      <c r="L130" s="30">
        <v>19.600000000000001</v>
      </c>
      <c r="M130" s="30">
        <v>36.799999999999997</v>
      </c>
      <c r="N130" s="30">
        <v>49.3</v>
      </c>
      <c r="O130" s="30">
        <f t="shared" si="9"/>
        <v>428.30000000000007</v>
      </c>
    </row>
    <row r="131" spans="1:15" s="5" customFormat="1" ht="12.75" x14ac:dyDescent="0.2">
      <c r="A131" s="46" t="s">
        <v>52</v>
      </c>
      <c r="B131" s="30">
        <v>27.4</v>
      </c>
      <c r="C131" s="30">
        <v>62</v>
      </c>
      <c r="D131" s="30">
        <v>68.3</v>
      </c>
      <c r="E131" s="30">
        <v>0</v>
      </c>
      <c r="F131" s="30">
        <v>1.5</v>
      </c>
      <c r="G131" s="30">
        <v>4.4000000000000004</v>
      </c>
      <c r="H131" s="30">
        <v>47.7</v>
      </c>
      <c r="I131" s="30">
        <v>0</v>
      </c>
      <c r="J131" s="30">
        <v>43.6</v>
      </c>
      <c r="K131" s="30">
        <v>68.900000000000006</v>
      </c>
      <c r="L131" s="30">
        <v>19.600000000000001</v>
      </c>
      <c r="M131" s="30">
        <v>37.299999999999997</v>
      </c>
      <c r="N131" s="30">
        <v>49.3</v>
      </c>
      <c r="O131" s="30">
        <f t="shared" si="9"/>
        <v>430.00000000000006</v>
      </c>
    </row>
    <row r="132" spans="1:15" s="5" customFormat="1" ht="12.75" x14ac:dyDescent="0.2">
      <c r="A132" s="46" t="s">
        <v>53</v>
      </c>
      <c r="B132" s="30">
        <v>26.9</v>
      </c>
      <c r="C132" s="30">
        <v>63.6</v>
      </c>
      <c r="D132" s="30">
        <v>68.400000000000006</v>
      </c>
      <c r="E132" s="30">
        <v>0</v>
      </c>
      <c r="F132" s="30">
        <v>1.5</v>
      </c>
      <c r="G132" s="30">
        <v>5.0999999999999996</v>
      </c>
      <c r="H132" s="30">
        <v>47.7</v>
      </c>
      <c r="I132" s="30">
        <v>0</v>
      </c>
      <c r="J132" s="30">
        <v>43.6</v>
      </c>
      <c r="K132" s="30">
        <v>68.900000000000006</v>
      </c>
      <c r="L132" s="30">
        <v>19.5</v>
      </c>
      <c r="M132" s="30">
        <v>34.799999999999997</v>
      </c>
      <c r="N132" s="30">
        <v>47.3</v>
      </c>
      <c r="O132" s="30">
        <f t="shared" si="9"/>
        <v>427.30000000000007</v>
      </c>
    </row>
    <row r="133" spans="1:15" s="5" customFormat="1" ht="12.75" x14ac:dyDescent="0.2">
      <c r="A133" s="46" t="s">
        <v>54</v>
      </c>
      <c r="B133" s="30">
        <v>26.6</v>
      </c>
      <c r="C133" s="30">
        <v>64.2</v>
      </c>
      <c r="D133" s="30">
        <v>67.900000000000006</v>
      </c>
      <c r="E133" s="30">
        <v>0</v>
      </c>
      <c r="F133" s="30">
        <f>0.9+0.4</f>
        <v>1.3</v>
      </c>
      <c r="G133" s="30">
        <f>2.4+2.5</f>
        <v>4.9000000000000004</v>
      </c>
      <c r="H133" s="30">
        <v>47.1</v>
      </c>
      <c r="I133" s="30">
        <v>0</v>
      </c>
      <c r="J133" s="30">
        <v>44.1</v>
      </c>
      <c r="K133" s="30">
        <f>62.2+1.7+5</f>
        <v>68.900000000000006</v>
      </c>
      <c r="L133" s="30">
        <v>20.8</v>
      </c>
      <c r="M133" s="30">
        <v>34</v>
      </c>
      <c r="N133" s="30">
        <f>19.8+3.5+24</f>
        <v>47.3</v>
      </c>
      <c r="O133" s="30">
        <f t="shared" si="9"/>
        <v>427.1</v>
      </c>
    </row>
    <row r="134" spans="1:15" s="5" customFormat="1" ht="12.75" x14ac:dyDescent="0.2">
      <c r="A134" s="46" t="s">
        <v>55</v>
      </c>
      <c r="B134" s="30">
        <v>26.7</v>
      </c>
      <c r="C134" s="30">
        <v>62.6</v>
      </c>
      <c r="D134" s="30">
        <v>67.5</v>
      </c>
      <c r="E134" s="30">
        <v>0</v>
      </c>
      <c r="F134" s="30">
        <v>1</v>
      </c>
      <c r="G134" s="30">
        <v>4.9000000000000004</v>
      </c>
      <c r="H134" s="30">
        <v>47.1</v>
      </c>
      <c r="I134" s="30">
        <v>0</v>
      </c>
      <c r="J134" s="30">
        <v>45.6</v>
      </c>
      <c r="K134" s="30">
        <v>73.8</v>
      </c>
      <c r="L134" s="30">
        <v>21</v>
      </c>
      <c r="M134" s="30">
        <v>36.700000000000003</v>
      </c>
      <c r="N134" s="30">
        <v>47.3</v>
      </c>
      <c r="O134" s="30">
        <f t="shared" si="9"/>
        <v>434.2</v>
      </c>
    </row>
    <row r="135" spans="1:15" s="5" customFormat="1" ht="12.75" x14ac:dyDescent="0.2">
      <c r="A135" s="46" t="s">
        <v>56</v>
      </c>
      <c r="B135" s="30">
        <v>26.1</v>
      </c>
      <c r="C135" s="30">
        <v>66.7</v>
      </c>
      <c r="D135" s="30">
        <v>72.8</v>
      </c>
      <c r="E135" s="30">
        <v>0</v>
      </c>
      <c r="F135" s="30">
        <v>0.9</v>
      </c>
      <c r="G135" s="30">
        <v>4.9000000000000004</v>
      </c>
      <c r="H135" s="30">
        <v>46.7</v>
      </c>
      <c r="I135" s="30">
        <v>0</v>
      </c>
      <c r="J135" s="30">
        <v>45</v>
      </c>
      <c r="K135" s="30">
        <v>73.2</v>
      </c>
      <c r="L135" s="30">
        <v>16.8</v>
      </c>
      <c r="M135" s="30">
        <v>39.299999999999997</v>
      </c>
      <c r="N135" s="30">
        <v>47.3</v>
      </c>
      <c r="O135" s="30">
        <f t="shared" si="9"/>
        <v>439.70000000000005</v>
      </c>
    </row>
    <row r="136" spans="1:15" s="5" customFormat="1" ht="12.75" x14ac:dyDescent="0.2">
      <c r="A136" s="44" t="s">
        <v>25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s="5" customFormat="1" ht="12.75" x14ac:dyDescent="0.2">
      <c r="A137" s="3" t="s">
        <v>57</v>
      </c>
      <c r="B137" s="30">
        <v>24</v>
      </c>
      <c r="C137" s="30">
        <v>62.9</v>
      </c>
      <c r="D137" s="30">
        <v>71.900000000000006</v>
      </c>
      <c r="E137" s="30">
        <v>0</v>
      </c>
      <c r="F137" s="30">
        <v>0.9</v>
      </c>
      <c r="G137" s="30">
        <v>4.9000000000000004</v>
      </c>
      <c r="H137" s="30">
        <v>46.4</v>
      </c>
      <c r="I137" s="30">
        <v>0</v>
      </c>
      <c r="J137" s="30">
        <v>42.4</v>
      </c>
      <c r="K137" s="30">
        <v>72.7</v>
      </c>
      <c r="L137" s="30">
        <v>20.399999999999999</v>
      </c>
      <c r="M137" s="30">
        <v>34.6</v>
      </c>
      <c r="N137" s="30">
        <v>47.2</v>
      </c>
      <c r="O137" s="30">
        <f t="shared" ref="O137:O148" si="10">SUM(B137:N137)</f>
        <v>428.3</v>
      </c>
    </row>
    <row r="138" spans="1:15" s="5" customFormat="1" ht="12.75" x14ac:dyDescent="0.2">
      <c r="A138" s="3" t="s">
        <v>58</v>
      </c>
      <c r="B138" s="30">
        <v>24.1</v>
      </c>
      <c r="C138" s="30">
        <v>64.099999999999994</v>
      </c>
      <c r="D138" s="30">
        <v>71.8</v>
      </c>
      <c r="E138" s="30">
        <v>0</v>
      </c>
      <c r="F138" s="30">
        <v>0.9</v>
      </c>
      <c r="G138" s="30">
        <v>4.8</v>
      </c>
      <c r="H138" s="30">
        <v>46.3</v>
      </c>
      <c r="I138" s="30">
        <v>0</v>
      </c>
      <c r="J138" s="30">
        <v>44.9</v>
      </c>
      <c r="K138" s="30">
        <v>72.7</v>
      </c>
      <c r="L138" s="30">
        <v>20.8</v>
      </c>
      <c r="M138" s="30">
        <v>33.799999999999997</v>
      </c>
      <c r="N138" s="30">
        <v>47.2</v>
      </c>
      <c r="O138" s="30">
        <f t="shared" si="10"/>
        <v>431.4</v>
      </c>
    </row>
    <row r="139" spans="1:15" s="5" customFormat="1" ht="12.75" x14ac:dyDescent="0.2">
      <c r="A139" s="3" t="s">
        <v>47</v>
      </c>
      <c r="B139" s="30">
        <v>24.1</v>
      </c>
      <c r="C139" s="30">
        <v>65.900000000000006</v>
      </c>
      <c r="D139" s="30">
        <v>72.400000000000006</v>
      </c>
      <c r="E139" s="30">
        <v>0</v>
      </c>
      <c r="F139" s="30">
        <v>0.9</v>
      </c>
      <c r="G139" s="30">
        <v>4.8</v>
      </c>
      <c r="H139" s="30">
        <v>46.3</v>
      </c>
      <c r="I139" s="30">
        <v>0</v>
      </c>
      <c r="J139" s="30">
        <v>43.2</v>
      </c>
      <c r="K139" s="30">
        <v>72.7</v>
      </c>
      <c r="L139" s="30">
        <v>20.8</v>
      </c>
      <c r="M139" s="30">
        <v>31.3</v>
      </c>
      <c r="N139" s="30">
        <v>54.8</v>
      </c>
      <c r="O139" s="30">
        <f t="shared" si="10"/>
        <v>437.20000000000005</v>
      </c>
    </row>
    <row r="140" spans="1:15" s="5" customFormat="1" ht="12.75" x14ac:dyDescent="0.2">
      <c r="A140" s="46" t="s">
        <v>48</v>
      </c>
      <c r="B140" s="30">
        <v>22.6</v>
      </c>
      <c r="C140" s="30">
        <v>67.599999999999994</v>
      </c>
      <c r="D140" s="30">
        <v>72.5</v>
      </c>
      <c r="E140" s="30">
        <v>0</v>
      </c>
      <c r="F140" s="30">
        <v>0.7</v>
      </c>
      <c r="G140" s="30">
        <v>4.5999999999999996</v>
      </c>
      <c r="H140" s="30">
        <v>46.3</v>
      </c>
      <c r="I140" s="30">
        <v>0</v>
      </c>
      <c r="J140" s="30">
        <v>41.9</v>
      </c>
      <c r="K140" s="30">
        <v>72.7</v>
      </c>
      <c r="L140" s="30">
        <v>20.7</v>
      </c>
      <c r="M140" s="30">
        <v>30.4</v>
      </c>
      <c r="N140" s="30">
        <v>57.2</v>
      </c>
      <c r="O140" s="30">
        <f t="shared" si="10"/>
        <v>437.19999999999987</v>
      </c>
    </row>
    <row r="141" spans="1:15" s="5" customFormat="1" ht="12.75" x14ac:dyDescent="0.2">
      <c r="A141" s="46" t="s">
        <v>49</v>
      </c>
      <c r="B141" s="30">
        <v>23.9</v>
      </c>
      <c r="C141" s="30">
        <v>66.099999999999994</v>
      </c>
      <c r="D141" s="30">
        <v>74.8</v>
      </c>
      <c r="E141" s="30">
        <v>0</v>
      </c>
      <c r="F141" s="30">
        <v>0.7</v>
      </c>
      <c r="G141" s="30">
        <v>4.8</v>
      </c>
      <c r="H141" s="30">
        <v>45.8</v>
      </c>
      <c r="I141" s="30">
        <v>0</v>
      </c>
      <c r="J141" s="30">
        <v>42.1</v>
      </c>
      <c r="K141" s="30">
        <v>72.7</v>
      </c>
      <c r="L141" s="30">
        <v>20.8</v>
      </c>
      <c r="M141" s="30">
        <v>30.1</v>
      </c>
      <c r="N141" s="30">
        <v>57.2</v>
      </c>
      <c r="O141" s="30">
        <f t="shared" si="10"/>
        <v>439.00000000000006</v>
      </c>
    </row>
    <row r="142" spans="1:15" s="5" customFormat="1" ht="12.75" x14ac:dyDescent="0.2">
      <c r="A142" s="46" t="s">
        <v>50</v>
      </c>
      <c r="B142" s="30">
        <v>23.5</v>
      </c>
      <c r="C142" s="30">
        <v>68.599999999999994</v>
      </c>
      <c r="D142" s="30">
        <v>77.3</v>
      </c>
      <c r="E142" s="30">
        <v>0</v>
      </c>
      <c r="F142" s="30">
        <v>0.7</v>
      </c>
      <c r="G142" s="30">
        <v>4.8</v>
      </c>
      <c r="H142" s="30">
        <v>45.3</v>
      </c>
      <c r="I142" s="30">
        <v>0</v>
      </c>
      <c r="J142" s="30">
        <v>41.7</v>
      </c>
      <c r="K142" s="30">
        <v>71.900000000000006</v>
      </c>
      <c r="L142" s="30">
        <v>19.899999999999999</v>
      </c>
      <c r="M142" s="30">
        <v>29.6</v>
      </c>
      <c r="N142" s="30">
        <v>56.8</v>
      </c>
      <c r="O142" s="30">
        <f t="shared" si="10"/>
        <v>440.09999999999997</v>
      </c>
    </row>
    <row r="143" spans="1:15" s="5" customFormat="1" ht="12.75" x14ac:dyDescent="0.2">
      <c r="A143" s="46" t="s">
        <v>51</v>
      </c>
      <c r="B143" s="30">
        <v>25.2</v>
      </c>
      <c r="C143" s="30">
        <v>68.099999999999994</v>
      </c>
      <c r="D143" s="30">
        <v>77.400000000000006</v>
      </c>
      <c r="E143" s="30">
        <v>0</v>
      </c>
      <c r="F143" s="30">
        <v>0.7</v>
      </c>
      <c r="G143" s="30">
        <v>5</v>
      </c>
      <c r="H143" s="30">
        <v>45.2</v>
      </c>
      <c r="I143" s="30">
        <v>0</v>
      </c>
      <c r="J143" s="30">
        <v>41.1</v>
      </c>
      <c r="K143" s="30">
        <v>71.400000000000006</v>
      </c>
      <c r="L143" s="30">
        <v>20.2</v>
      </c>
      <c r="M143" s="30">
        <v>27</v>
      </c>
      <c r="N143" s="30">
        <v>56.8</v>
      </c>
      <c r="O143" s="30">
        <f t="shared" si="10"/>
        <v>438.1</v>
      </c>
    </row>
    <row r="144" spans="1:15" s="5" customFormat="1" ht="12.75" x14ac:dyDescent="0.2">
      <c r="A144" s="46" t="s">
        <v>52</v>
      </c>
      <c r="B144" s="30">
        <v>25.6</v>
      </c>
      <c r="C144" s="30">
        <v>68.900000000000006</v>
      </c>
      <c r="D144" s="30">
        <v>78.099999999999994</v>
      </c>
      <c r="E144" s="30">
        <v>0</v>
      </c>
      <c r="F144" s="30">
        <v>0.7</v>
      </c>
      <c r="G144" s="30">
        <v>5.0999999999999996</v>
      </c>
      <c r="H144" s="30">
        <v>45</v>
      </c>
      <c r="I144" s="30">
        <v>0</v>
      </c>
      <c r="J144" s="30">
        <v>40.6</v>
      </c>
      <c r="K144" s="30">
        <v>71.400000000000006</v>
      </c>
      <c r="L144" s="30">
        <v>18.3</v>
      </c>
      <c r="M144" s="30">
        <v>28.6</v>
      </c>
      <c r="N144" s="30">
        <v>56.8</v>
      </c>
      <c r="O144" s="30">
        <f t="shared" si="10"/>
        <v>439.1</v>
      </c>
    </row>
    <row r="145" spans="1:15" s="5" customFormat="1" ht="12.75" x14ac:dyDescent="0.2">
      <c r="A145" s="46" t="s">
        <v>59</v>
      </c>
      <c r="B145" s="30">
        <v>25.9</v>
      </c>
      <c r="C145" s="30">
        <f>63.3+13.3</f>
        <v>76.599999999999994</v>
      </c>
      <c r="D145" s="30">
        <v>78.900000000000006</v>
      </c>
      <c r="E145" s="30">
        <v>0</v>
      </c>
      <c r="F145" s="30">
        <v>0.7</v>
      </c>
      <c r="G145" s="30">
        <v>5.6</v>
      </c>
      <c r="H145" s="30">
        <v>45</v>
      </c>
      <c r="I145" s="30">
        <v>0</v>
      </c>
      <c r="J145" s="30">
        <v>40.4</v>
      </c>
      <c r="K145" s="30">
        <v>71.400000000000006</v>
      </c>
      <c r="L145" s="30">
        <v>18.3</v>
      </c>
      <c r="M145" s="30">
        <v>27.3</v>
      </c>
      <c r="N145" s="30">
        <v>54.6</v>
      </c>
      <c r="O145" s="30">
        <f t="shared" si="10"/>
        <v>444.70000000000005</v>
      </c>
    </row>
    <row r="146" spans="1:15" s="5" customFormat="1" ht="12.75" x14ac:dyDescent="0.2">
      <c r="A146" s="46" t="s">
        <v>54</v>
      </c>
      <c r="B146" s="30">
        <v>26.6</v>
      </c>
      <c r="C146" s="30">
        <f>63.7+21.7</f>
        <v>85.4</v>
      </c>
      <c r="D146" s="30">
        <v>82.1</v>
      </c>
      <c r="E146" s="30">
        <v>0</v>
      </c>
      <c r="F146" s="30">
        <v>0.7</v>
      </c>
      <c r="G146" s="30">
        <v>5.5</v>
      </c>
      <c r="H146" s="30">
        <v>44.4</v>
      </c>
      <c r="I146" s="30">
        <v>0</v>
      </c>
      <c r="J146" s="30">
        <v>40.5</v>
      </c>
      <c r="K146" s="30">
        <v>71.400000000000006</v>
      </c>
      <c r="L146" s="30">
        <v>18.5</v>
      </c>
      <c r="M146" s="30">
        <v>25.5</v>
      </c>
      <c r="N146" s="30">
        <v>74.599999999999994</v>
      </c>
      <c r="O146" s="30">
        <f t="shared" si="10"/>
        <v>475.20000000000005</v>
      </c>
    </row>
    <row r="147" spans="1:15" s="5" customFormat="1" ht="12.75" x14ac:dyDescent="0.2">
      <c r="A147" s="46" t="s">
        <v>55</v>
      </c>
      <c r="B147" s="30">
        <v>26.2</v>
      </c>
      <c r="C147" s="30">
        <v>79.599999999999994</v>
      </c>
      <c r="D147" s="30">
        <v>83.6</v>
      </c>
      <c r="E147" s="30">
        <v>0</v>
      </c>
      <c r="F147" s="30">
        <v>0.5</v>
      </c>
      <c r="G147" s="30">
        <v>5.6</v>
      </c>
      <c r="H147" s="30">
        <v>44.4</v>
      </c>
      <c r="I147" s="30">
        <v>0</v>
      </c>
      <c r="J147" s="30">
        <v>40.6</v>
      </c>
      <c r="K147" s="30">
        <v>70.900000000000006</v>
      </c>
      <c r="L147" s="30">
        <v>18.399999999999999</v>
      </c>
      <c r="M147" s="30">
        <v>25.5</v>
      </c>
      <c r="N147" s="30">
        <v>74.599999999999994</v>
      </c>
      <c r="O147" s="30">
        <f t="shared" si="10"/>
        <v>469.9</v>
      </c>
    </row>
    <row r="148" spans="1:15" s="5" customFormat="1" ht="12.75" x14ac:dyDescent="0.2">
      <c r="A148" s="46" t="s">
        <v>56</v>
      </c>
      <c r="B148" s="30">
        <v>28.3</v>
      </c>
      <c r="C148" s="30">
        <v>81</v>
      </c>
      <c r="D148" s="30">
        <v>88</v>
      </c>
      <c r="E148" s="30">
        <v>0</v>
      </c>
      <c r="F148" s="30">
        <v>0.5</v>
      </c>
      <c r="G148" s="30">
        <v>5.0999999999999996</v>
      </c>
      <c r="H148" s="30">
        <v>44</v>
      </c>
      <c r="I148" s="30">
        <v>0</v>
      </c>
      <c r="J148" s="30">
        <v>39.1</v>
      </c>
      <c r="K148" s="30">
        <v>70.2</v>
      </c>
      <c r="L148" s="30">
        <v>23.2</v>
      </c>
      <c r="M148" s="30">
        <v>27.5</v>
      </c>
      <c r="N148" s="30">
        <v>75.3</v>
      </c>
      <c r="O148" s="30">
        <f t="shared" si="10"/>
        <v>482.2</v>
      </c>
    </row>
    <row r="149" spans="1:15" s="5" customFormat="1" ht="12.75" x14ac:dyDescent="0.2">
      <c r="A149" s="44" t="s">
        <v>26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s="5" customFormat="1" ht="12.75" x14ac:dyDescent="0.2">
      <c r="A150" s="3" t="s">
        <v>57</v>
      </c>
      <c r="B150" s="30">
        <v>25</v>
      </c>
      <c r="C150" s="30">
        <v>79.3</v>
      </c>
      <c r="D150" s="30">
        <v>88.4</v>
      </c>
      <c r="E150" s="30">
        <v>0</v>
      </c>
      <c r="F150" s="30">
        <v>0.5</v>
      </c>
      <c r="G150" s="30">
        <v>5.5</v>
      </c>
      <c r="H150" s="30">
        <v>43.8</v>
      </c>
      <c r="I150" s="30">
        <v>0</v>
      </c>
      <c r="J150" s="30">
        <v>38.6</v>
      </c>
      <c r="K150" s="30">
        <v>69.8</v>
      </c>
      <c r="L150" s="30">
        <v>17.2</v>
      </c>
      <c r="M150" s="30">
        <v>23.1</v>
      </c>
      <c r="N150" s="30">
        <v>74.5</v>
      </c>
      <c r="O150" s="30">
        <f t="shared" ref="O150:O161" si="11">SUM(B150:N150)</f>
        <v>465.70000000000005</v>
      </c>
    </row>
    <row r="151" spans="1:15" s="5" customFormat="1" ht="12.75" x14ac:dyDescent="0.2">
      <c r="A151" s="3" t="s">
        <v>58</v>
      </c>
      <c r="B151" s="30">
        <v>28.1</v>
      </c>
      <c r="C151" s="30">
        <v>79.3</v>
      </c>
      <c r="D151" s="30">
        <v>89.6</v>
      </c>
      <c r="E151" s="30">
        <v>0</v>
      </c>
      <c r="F151" s="30">
        <v>0.5</v>
      </c>
      <c r="G151" s="30">
        <v>5.7</v>
      </c>
      <c r="H151" s="30">
        <v>43.6</v>
      </c>
      <c r="I151" s="30">
        <v>0</v>
      </c>
      <c r="J151" s="30">
        <v>38.6</v>
      </c>
      <c r="K151" s="30">
        <v>69.599999999999994</v>
      </c>
      <c r="L151" s="30">
        <v>22.6</v>
      </c>
      <c r="M151" s="30">
        <v>22.2</v>
      </c>
      <c r="N151" s="30">
        <v>74.5</v>
      </c>
      <c r="O151" s="30">
        <f t="shared" si="11"/>
        <v>474.3</v>
      </c>
    </row>
    <row r="152" spans="1:15" s="5" customFormat="1" ht="12.75" x14ac:dyDescent="0.2">
      <c r="A152" s="3" t="s">
        <v>47</v>
      </c>
      <c r="B152" s="30">
        <v>30.2</v>
      </c>
      <c r="C152" s="30">
        <v>80.099999999999994</v>
      </c>
      <c r="D152" s="30">
        <v>89.5</v>
      </c>
      <c r="E152" s="30">
        <v>0</v>
      </c>
      <c r="F152" s="30">
        <v>0.5</v>
      </c>
      <c r="G152" s="30">
        <v>5.6</v>
      </c>
      <c r="H152" s="30">
        <v>43.6</v>
      </c>
      <c r="I152" s="30">
        <v>0</v>
      </c>
      <c r="J152" s="30">
        <v>39.5</v>
      </c>
      <c r="K152" s="30">
        <v>69.599999999999994</v>
      </c>
      <c r="L152" s="30">
        <v>22.6</v>
      </c>
      <c r="M152" s="30">
        <v>20.399999999999999</v>
      </c>
      <c r="N152" s="30">
        <v>72.3</v>
      </c>
      <c r="O152" s="30">
        <f t="shared" si="11"/>
        <v>473.90000000000003</v>
      </c>
    </row>
    <row r="153" spans="1:15" s="5" customFormat="1" ht="12.75" x14ac:dyDescent="0.2">
      <c r="A153" s="46" t="s">
        <v>48</v>
      </c>
      <c r="B153" s="30">
        <v>30.4</v>
      </c>
      <c r="C153" s="30">
        <v>80</v>
      </c>
      <c r="D153" s="30">
        <v>91</v>
      </c>
      <c r="E153" s="30">
        <v>0</v>
      </c>
      <c r="F153" s="30">
        <v>0.2</v>
      </c>
      <c r="G153" s="30">
        <v>5.5</v>
      </c>
      <c r="H153" s="30">
        <v>43.1</v>
      </c>
      <c r="I153" s="30">
        <v>0</v>
      </c>
      <c r="J153" s="30">
        <v>38</v>
      </c>
      <c r="K153" s="30">
        <v>69.599999999999994</v>
      </c>
      <c r="L153" s="30">
        <v>23.1</v>
      </c>
      <c r="M153" s="30">
        <v>19.8</v>
      </c>
      <c r="N153" s="30">
        <v>74.7</v>
      </c>
      <c r="O153" s="30">
        <f t="shared" si="11"/>
        <v>475.4</v>
      </c>
    </row>
    <row r="154" spans="1:15" s="5" customFormat="1" ht="12.75" x14ac:dyDescent="0.2">
      <c r="A154" s="46" t="s">
        <v>49</v>
      </c>
      <c r="B154" s="30">
        <v>31</v>
      </c>
      <c r="C154" s="30">
        <v>79.599999999999994</v>
      </c>
      <c r="D154" s="30">
        <v>90.7</v>
      </c>
      <c r="E154" s="30">
        <v>0</v>
      </c>
      <c r="F154" s="30">
        <v>0.2</v>
      </c>
      <c r="G154" s="30">
        <v>5.5</v>
      </c>
      <c r="H154" s="30">
        <v>43.1</v>
      </c>
      <c r="I154" s="30">
        <v>0</v>
      </c>
      <c r="J154" s="30">
        <v>37.1</v>
      </c>
      <c r="K154" s="30">
        <v>69.099999999999994</v>
      </c>
      <c r="L154" s="30">
        <v>23.1</v>
      </c>
      <c r="M154" s="30">
        <v>19.8</v>
      </c>
      <c r="N154" s="30">
        <v>98.8</v>
      </c>
      <c r="O154" s="30">
        <f t="shared" si="11"/>
        <v>498</v>
      </c>
    </row>
    <row r="155" spans="1:15" s="5" customFormat="1" ht="12.75" x14ac:dyDescent="0.2">
      <c r="A155" s="46" t="s">
        <v>50</v>
      </c>
      <c r="B155" s="30">
        <v>30.8</v>
      </c>
      <c r="C155" s="30">
        <v>81.599999999999994</v>
      </c>
      <c r="D155" s="30">
        <v>96.4</v>
      </c>
      <c r="E155" s="30">
        <v>0</v>
      </c>
      <c r="F155" s="30">
        <v>0.2</v>
      </c>
      <c r="G155" s="30">
        <v>5.4</v>
      </c>
      <c r="H155" s="30">
        <v>42.6</v>
      </c>
      <c r="I155" s="30">
        <v>0</v>
      </c>
      <c r="J155" s="30">
        <v>37</v>
      </c>
      <c r="K155" s="30">
        <v>68.5</v>
      </c>
      <c r="L155" s="30">
        <v>21.6</v>
      </c>
      <c r="M155" s="30">
        <v>21.7</v>
      </c>
      <c r="N155" s="30">
        <v>96.7</v>
      </c>
      <c r="O155" s="30">
        <f t="shared" si="11"/>
        <v>502.5</v>
      </c>
    </row>
    <row r="156" spans="1:15" s="5" customFormat="1" ht="12.75" x14ac:dyDescent="0.2">
      <c r="A156" s="46" t="s">
        <v>51</v>
      </c>
      <c r="B156" s="30">
        <v>30.1</v>
      </c>
      <c r="C156" s="30">
        <v>79.7</v>
      </c>
      <c r="D156" s="30">
        <v>93.5</v>
      </c>
      <c r="E156" s="30">
        <v>0</v>
      </c>
      <c r="F156" s="30">
        <v>0.2</v>
      </c>
      <c r="G156" s="30">
        <v>5.4</v>
      </c>
      <c r="H156" s="30">
        <v>42.4</v>
      </c>
      <c r="I156" s="30">
        <v>0</v>
      </c>
      <c r="J156" s="30">
        <v>36.200000000000003</v>
      </c>
      <c r="K156" s="30">
        <v>67.900000000000006</v>
      </c>
      <c r="L156" s="30">
        <v>22.3</v>
      </c>
      <c r="M156" s="30">
        <v>18.8</v>
      </c>
      <c r="N156" s="30">
        <v>96.4</v>
      </c>
      <c r="O156" s="30">
        <f t="shared" si="11"/>
        <v>492.9</v>
      </c>
    </row>
    <row r="157" spans="1:15" s="5" customFormat="1" ht="12.75" x14ac:dyDescent="0.2">
      <c r="A157" s="46" t="s">
        <v>52</v>
      </c>
      <c r="B157" s="30">
        <v>30.9</v>
      </c>
      <c r="C157" s="30">
        <v>80.400000000000006</v>
      </c>
      <c r="D157" s="30">
        <v>98.5</v>
      </c>
      <c r="E157" s="30">
        <v>0</v>
      </c>
      <c r="F157" s="30">
        <v>0.2</v>
      </c>
      <c r="G157" s="30">
        <v>5</v>
      </c>
      <c r="H157" s="30">
        <v>42.2</v>
      </c>
      <c r="I157" s="30">
        <v>0</v>
      </c>
      <c r="J157" s="30">
        <v>36.5</v>
      </c>
      <c r="K157" s="30">
        <v>67.900000000000006</v>
      </c>
      <c r="L157" s="30">
        <v>22.2</v>
      </c>
      <c r="M157" s="30">
        <v>18.7</v>
      </c>
      <c r="N157" s="30">
        <v>96.6</v>
      </c>
      <c r="O157" s="30">
        <f t="shared" si="11"/>
        <v>499.1</v>
      </c>
    </row>
    <row r="158" spans="1:15" s="5" customFormat="1" ht="12.75" x14ac:dyDescent="0.2">
      <c r="A158" s="46" t="s">
        <v>53</v>
      </c>
      <c r="B158" s="30">
        <v>32.6</v>
      </c>
      <c r="C158" s="30">
        <v>81.599999999999994</v>
      </c>
      <c r="D158" s="30">
        <v>106.6</v>
      </c>
      <c r="E158" s="30">
        <v>0</v>
      </c>
      <c r="F158" s="30">
        <v>0.2</v>
      </c>
      <c r="G158" s="30">
        <v>5</v>
      </c>
      <c r="H158" s="30">
        <v>42.2</v>
      </c>
      <c r="I158" s="30">
        <v>0</v>
      </c>
      <c r="J158" s="30">
        <v>37.5</v>
      </c>
      <c r="K158" s="30">
        <v>67.900000000000006</v>
      </c>
      <c r="L158" s="30">
        <v>22.6</v>
      </c>
      <c r="M158" s="30">
        <v>18.7</v>
      </c>
      <c r="N158" s="30">
        <v>94.5</v>
      </c>
      <c r="O158" s="30">
        <f t="shared" si="11"/>
        <v>509.40000000000003</v>
      </c>
    </row>
    <row r="159" spans="1:15" s="5" customFormat="1" ht="12.75" x14ac:dyDescent="0.2">
      <c r="A159" s="46" t="s">
        <v>54</v>
      </c>
      <c r="B159" s="30">
        <v>32.700000000000003</v>
      </c>
      <c r="C159" s="30">
        <v>81.7</v>
      </c>
      <c r="D159" s="30">
        <v>107.8</v>
      </c>
      <c r="E159" s="30">
        <v>0</v>
      </c>
      <c r="F159" s="30">
        <v>0.2</v>
      </c>
      <c r="G159" s="30">
        <v>5.3</v>
      </c>
      <c r="H159" s="30">
        <v>42.2</v>
      </c>
      <c r="I159" s="30">
        <v>0</v>
      </c>
      <c r="J159" s="30">
        <v>35.799999999999997</v>
      </c>
      <c r="K159" s="30">
        <v>68</v>
      </c>
      <c r="L159" s="30">
        <v>22.6</v>
      </c>
      <c r="M159" s="30">
        <v>18.100000000000001</v>
      </c>
      <c r="N159" s="30">
        <v>94.6</v>
      </c>
      <c r="O159" s="30">
        <f t="shared" si="11"/>
        <v>509</v>
      </c>
    </row>
    <row r="160" spans="1:15" s="5" customFormat="1" ht="12.75" x14ac:dyDescent="0.2">
      <c r="A160" s="46" t="s">
        <v>55</v>
      </c>
      <c r="B160" s="30">
        <v>31.8</v>
      </c>
      <c r="C160" s="30">
        <v>82.2</v>
      </c>
      <c r="D160" s="30">
        <v>108.5</v>
      </c>
      <c r="E160" s="30">
        <v>0</v>
      </c>
      <c r="F160" s="30">
        <v>0</v>
      </c>
      <c r="G160" s="30">
        <v>5.4</v>
      </c>
      <c r="H160" s="30">
        <v>41.6</v>
      </c>
      <c r="I160" s="30">
        <v>0</v>
      </c>
      <c r="J160" s="30">
        <v>35.700000000000003</v>
      </c>
      <c r="K160" s="30">
        <v>67.5</v>
      </c>
      <c r="L160" s="30">
        <v>23.1</v>
      </c>
      <c r="M160" s="30">
        <v>16.899999999999999</v>
      </c>
      <c r="N160" s="30">
        <v>95.4</v>
      </c>
      <c r="O160" s="30">
        <f t="shared" si="11"/>
        <v>508.1</v>
      </c>
    </row>
    <row r="161" spans="1:15" s="5" customFormat="1" ht="12.75" x14ac:dyDescent="0.2">
      <c r="A161" s="46" t="s">
        <v>56</v>
      </c>
      <c r="B161" s="30">
        <v>32.6</v>
      </c>
      <c r="C161" s="30">
        <v>81.8</v>
      </c>
      <c r="D161" s="30">
        <v>112.9</v>
      </c>
      <c r="E161" s="30">
        <v>0</v>
      </c>
      <c r="F161" s="30">
        <v>0</v>
      </c>
      <c r="G161" s="30">
        <v>7.8</v>
      </c>
      <c r="H161" s="30">
        <v>41.1</v>
      </c>
      <c r="I161" s="30">
        <v>0</v>
      </c>
      <c r="J161" s="30">
        <v>39.1</v>
      </c>
      <c r="K161" s="30">
        <v>70.900000000000006</v>
      </c>
      <c r="L161" s="30">
        <v>24.3</v>
      </c>
      <c r="M161" s="30">
        <v>16.2</v>
      </c>
      <c r="N161" s="30">
        <v>94.7</v>
      </c>
      <c r="O161" s="30">
        <f t="shared" si="11"/>
        <v>521.40000000000009</v>
      </c>
    </row>
    <row r="162" spans="1:15" s="5" customFormat="1" ht="13.5" customHeight="1" x14ac:dyDescent="0.2">
      <c r="A162" s="44" t="s">
        <v>27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s="5" customFormat="1" ht="12.75" x14ac:dyDescent="0.2">
      <c r="A163" s="3" t="s">
        <v>57</v>
      </c>
      <c r="B163" s="30">
        <v>31.5</v>
      </c>
      <c r="C163" s="30">
        <v>81.900000000000006</v>
      </c>
      <c r="D163" s="30">
        <v>109.8</v>
      </c>
      <c r="E163" s="30">
        <v>0</v>
      </c>
      <c r="F163" s="30">
        <v>0</v>
      </c>
      <c r="G163" s="30">
        <v>7.4</v>
      </c>
      <c r="H163" s="30">
        <v>40.9</v>
      </c>
      <c r="I163" s="30">
        <v>0</v>
      </c>
      <c r="J163" s="30">
        <v>34.1</v>
      </c>
      <c r="K163" s="30">
        <v>74.3</v>
      </c>
      <c r="L163" s="30">
        <v>26.2</v>
      </c>
      <c r="M163" s="30">
        <v>12.7</v>
      </c>
      <c r="N163" s="30">
        <v>94.7</v>
      </c>
      <c r="O163" s="30">
        <f t="shared" ref="O163:O200" si="12">SUM(B163:N163)</f>
        <v>513.5</v>
      </c>
    </row>
    <row r="164" spans="1:15" s="5" customFormat="1" ht="12.75" x14ac:dyDescent="0.2">
      <c r="A164" s="3" t="s">
        <v>58</v>
      </c>
      <c r="B164" s="30">
        <v>30.4</v>
      </c>
      <c r="C164" s="30">
        <v>81.599999999999994</v>
      </c>
      <c r="D164" s="30">
        <v>114.7</v>
      </c>
      <c r="E164" s="30">
        <v>0</v>
      </c>
      <c r="F164" s="30">
        <v>0</v>
      </c>
      <c r="G164" s="30">
        <v>7.5</v>
      </c>
      <c r="H164" s="30">
        <v>40.799999999999997</v>
      </c>
      <c r="I164" s="30">
        <v>0</v>
      </c>
      <c r="J164" s="30">
        <v>33.799999999999997</v>
      </c>
      <c r="K164" s="30">
        <v>74.400000000000006</v>
      </c>
      <c r="L164" s="30">
        <v>27.1</v>
      </c>
      <c r="M164" s="30">
        <v>12.5</v>
      </c>
      <c r="N164" s="30">
        <v>94.5</v>
      </c>
      <c r="O164" s="30">
        <f t="shared" si="12"/>
        <v>517.30000000000007</v>
      </c>
    </row>
    <row r="165" spans="1:15" s="5" customFormat="1" ht="12.75" x14ac:dyDescent="0.2">
      <c r="A165" s="3" t="s">
        <v>47</v>
      </c>
      <c r="B165" s="30">
        <v>29.9</v>
      </c>
      <c r="C165" s="30">
        <v>83.5</v>
      </c>
      <c r="D165" s="30">
        <v>114.3</v>
      </c>
      <c r="E165" s="30">
        <v>0</v>
      </c>
      <c r="F165" s="30">
        <v>0</v>
      </c>
      <c r="G165" s="30">
        <v>7.5</v>
      </c>
      <c r="H165" s="30">
        <v>40.700000000000003</v>
      </c>
      <c r="I165" s="30">
        <v>0</v>
      </c>
      <c r="J165" s="30">
        <v>33.799999999999997</v>
      </c>
      <c r="K165" s="30">
        <v>78.400000000000006</v>
      </c>
      <c r="L165" s="30">
        <v>27.2</v>
      </c>
      <c r="M165" s="30">
        <v>12.4</v>
      </c>
      <c r="N165" s="30">
        <v>93.1</v>
      </c>
      <c r="O165" s="30">
        <f t="shared" si="12"/>
        <v>520.79999999999995</v>
      </c>
    </row>
    <row r="166" spans="1:15" s="5" customFormat="1" ht="12.75" x14ac:dyDescent="0.2">
      <c r="A166" s="46" t="s">
        <v>48</v>
      </c>
      <c r="B166" s="30">
        <v>29.3</v>
      </c>
      <c r="C166" s="30">
        <v>82.6</v>
      </c>
      <c r="D166" s="30">
        <v>116.2</v>
      </c>
      <c r="E166" s="30">
        <v>0</v>
      </c>
      <c r="F166" s="30">
        <v>0</v>
      </c>
      <c r="G166" s="30">
        <v>7.5</v>
      </c>
      <c r="H166" s="30">
        <v>40.1</v>
      </c>
      <c r="I166" s="30">
        <v>0</v>
      </c>
      <c r="J166" s="30">
        <v>32.200000000000003</v>
      </c>
      <c r="K166" s="30">
        <v>82.4</v>
      </c>
      <c r="L166" s="30">
        <v>24.8</v>
      </c>
      <c r="M166" s="30">
        <v>12</v>
      </c>
      <c r="N166" s="30">
        <v>95.1</v>
      </c>
      <c r="O166" s="30">
        <f t="shared" si="12"/>
        <v>522.19999999999993</v>
      </c>
    </row>
    <row r="167" spans="1:15" s="5" customFormat="1" ht="12.75" x14ac:dyDescent="0.2">
      <c r="A167" s="46" t="s">
        <v>49</v>
      </c>
      <c r="B167" s="30">
        <v>28.6</v>
      </c>
      <c r="C167" s="30">
        <v>83</v>
      </c>
      <c r="D167" s="30">
        <v>116.4</v>
      </c>
      <c r="E167" s="30">
        <v>0</v>
      </c>
      <c r="F167" s="30">
        <v>0</v>
      </c>
      <c r="G167" s="30">
        <v>7.5</v>
      </c>
      <c r="H167" s="30">
        <v>40.1</v>
      </c>
      <c r="I167" s="30">
        <v>0</v>
      </c>
      <c r="J167" s="30">
        <v>32</v>
      </c>
      <c r="K167" s="30">
        <v>101.9</v>
      </c>
      <c r="L167" s="30">
        <v>24.8</v>
      </c>
      <c r="M167" s="30">
        <v>12</v>
      </c>
      <c r="N167" s="30">
        <v>95.1</v>
      </c>
      <c r="O167" s="30">
        <f t="shared" si="12"/>
        <v>541.4</v>
      </c>
    </row>
    <row r="168" spans="1:15" s="5" customFormat="1" ht="12.75" x14ac:dyDescent="0.2">
      <c r="A168" s="46" t="s">
        <v>50</v>
      </c>
      <c r="B168" s="30">
        <v>28.5</v>
      </c>
      <c r="C168" s="30">
        <v>82.2</v>
      </c>
      <c r="D168" s="30">
        <v>119.8</v>
      </c>
      <c r="E168" s="30">
        <v>0</v>
      </c>
      <c r="F168" s="30">
        <v>0</v>
      </c>
      <c r="G168" s="30">
        <v>8.1</v>
      </c>
      <c r="H168" s="30">
        <v>39.700000000000003</v>
      </c>
      <c r="I168" s="30">
        <v>0</v>
      </c>
      <c r="J168" s="30">
        <v>30.8</v>
      </c>
      <c r="K168" s="30">
        <v>105.4</v>
      </c>
      <c r="L168" s="30">
        <v>23.6</v>
      </c>
      <c r="M168" s="30">
        <v>12.9</v>
      </c>
      <c r="N168" s="30">
        <v>98.5</v>
      </c>
      <c r="O168" s="30">
        <f t="shared" si="12"/>
        <v>549.5</v>
      </c>
    </row>
    <row r="169" spans="1:15" s="5" customFormat="1" ht="12.75" x14ac:dyDescent="0.2">
      <c r="A169" s="46" t="s">
        <v>51</v>
      </c>
      <c r="B169" s="30">
        <v>29.4</v>
      </c>
      <c r="C169" s="30">
        <v>82.2</v>
      </c>
      <c r="D169" s="30">
        <v>121.3</v>
      </c>
      <c r="E169" s="30">
        <v>0</v>
      </c>
      <c r="F169" s="30">
        <v>0</v>
      </c>
      <c r="G169" s="30">
        <v>13.4</v>
      </c>
      <c r="H169" s="30">
        <v>39.4</v>
      </c>
      <c r="I169" s="30">
        <v>0</v>
      </c>
      <c r="J169" s="30">
        <v>31.2</v>
      </c>
      <c r="K169" s="30">
        <v>104.9</v>
      </c>
      <c r="L169" s="30">
        <v>23.6</v>
      </c>
      <c r="M169" s="30">
        <v>11.3</v>
      </c>
      <c r="N169" s="30">
        <v>99.1</v>
      </c>
      <c r="O169" s="30">
        <f t="shared" si="12"/>
        <v>555.79999999999995</v>
      </c>
    </row>
    <row r="170" spans="1:15" s="5" customFormat="1" ht="12.75" x14ac:dyDescent="0.2">
      <c r="A170" s="46" t="s">
        <v>52</v>
      </c>
      <c r="B170" s="30">
        <v>28.9</v>
      </c>
      <c r="C170" s="30">
        <v>81.400000000000006</v>
      </c>
      <c r="D170" s="30">
        <v>121.7</v>
      </c>
      <c r="E170" s="30">
        <v>0</v>
      </c>
      <c r="F170" s="30">
        <v>0</v>
      </c>
      <c r="G170" s="30">
        <v>13.4</v>
      </c>
      <c r="H170" s="30">
        <v>39.299999999999997</v>
      </c>
      <c r="I170" s="30">
        <v>0</v>
      </c>
      <c r="J170" s="30">
        <v>30.7</v>
      </c>
      <c r="K170" s="30">
        <v>107</v>
      </c>
      <c r="L170" s="30">
        <v>23.6</v>
      </c>
      <c r="M170" s="30">
        <v>12</v>
      </c>
      <c r="N170" s="30">
        <v>92.3</v>
      </c>
      <c r="O170" s="30">
        <f t="shared" si="12"/>
        <v>550.29999999999995</v>
      </c>
    </row>
    <row r="171" spans="1:15" s="5" customFormat="1" ht="12.75" x14ac:dyDescent="0.2">
      <c r="A171" s="46" t="s">
        <v>59</v>
      </c>
      <c r="B171" s="30">
        <v>29.1</v>
      </c>
      <c r="C171" s="30">
        <v>81.400000000000006</v>
      </c>
      <c r="D171" s="30">
        <v>122.8</v>
      </c>
      <c r="E171" s="30">
        <v>0</v>
      </c>
      <c r="F171" s="30">
        <v>0</v>
      </c>
      <c r="G171" s="30">
        <v>13.4</v>
      </c>
      <c r="H171" s="30">
        <v>39.299999999999997</v>
      </c>
      <c r="I171" s="30">
        <v>0</v>
      </c>
      <c r="J171" s="30">
        <v>31.8</v>
      </c>
      <c r="K171" s="30">
        <v>106.9</v>
      </c>
      <c r="L171" s="30">
        <v>23.7</v>
      </c>
      <c r="M171" s="30">
        <v>11.9</v>
      </c>
      <c r="N171" s="30">
        <v>90.1</v>
      </c>
      <c r="O171" s="30">
        <f t="shared" si="12"/>
        <v>550.4</v>
      </c>
    </row>
    <row r="172" spans="1:15" s="5" customFormat="1" ht="12.75" x14ac:dyDescent="0.2">
      <c r="A172" s="46" t="s">
        <v>54</v>
      </c>
      <c r="B172" s="30">
        <v>22.8</v>
      </c>
      <c r="C172" s="30">
        <v>55.9</v>
      </c>
      <c r="D172" s="30">
        <v>96.8</v>
      </c>
      <c r="E172" s="30">
        <v>0</v>
      </c>
      <c r="F172" s="30">
        <v>0</v>
      </c>
      <c r="G172" s="30">
        <v>13.4</v>
      </c>
      <c r="H172" s="30">
        <v>38.6</v>
      </c>
      <c r="I172" s="30">
        <v>0</v>
      </c>
      <c r="J172" s="30">
        <v>30.2</v>
      </c>
      <c r="K172" s="30">
        <v>106.1</v>
      </c>
      <c r="L172" s="30">
        <v>23.7</v>
      </c>
      <c r="M172" s="30">
        <v>9.6999999999999993</v>
      </c>
      <c r="N172" s="30">
        <v>90.1</v>
      </c>
      <c r="O172" s="30">
        <f t="shared" si="12"/>
        <v>487.29999999999995</v>
      </c>
    </row>
    <row r="173" spans="1:15" s="5" customFormat="1" ht="12.75" x14ac:dyDescent="0.2">
      <c r="A173" s="46" t="s">
        <v>55</v>
      </c>
      <c r="B173" s="30">
        <v>22.4</v>
      </c>
      <c r="C173" s="30">
        <v>55.6</v>
      </c>
      <c r="D173" s="30">
        <v>97.2</v>
      </c>
      <c r="E173" s="30">
        <v>0</v>
      </c>
      <c r="F173" s="30">
        <v>0</v>
      </c>
      <c r="G173" s="30">
        <v>13.5</v>
      </c>
      <c r="H173" s="30">
        <v>38.6</v>
      </c>
      <c r="I173" s="30">
        <v>0</v>
      </c>
      <c r="J173" s="30">
        <v>30.1</v>
      </c>
      <c r="K173" s="30">
        <v>105.6</v>
      </c>
      <c r="L173" s="30">
        <v>23.5</v>
      </c>
      <c r="M173" s="30">
        <v>9.6999999999999993</v>
      </c>
      <c r="N173" s="30">
        <v>90.1</v>
      </c>
      <c r="O173" s="30">
        <f t="shared" si="12"/>
        <v>486.29999999999995</v>
      </c>
    </row>
    <row r="174" spans="1:15" s="5" customFormat="1" ht="12.75" x14ac:dyDescent="0.2">
      <c r="A174" s="46" t="s">
        <v>56</v>
      </c>
      <c r="B174" s="30">
        <v>22.3</v>
      </c>
      <c r="C174" s="30">
        <v>55.2</v>
      </c>
      <c r="D174" s="30">
        <v>99.6</v>
      </c>
      <c r="E174" s="30">
        <v>0</v>
      </c>
      <c r="F174" s="30">
        <v>0</v>
      </c>
      <c r="G174" s="30">
        <v>15.3</v>
      </c>
      <c r="H174" s="30">
        <v>38.1</v>
      </c>
      <c r="I174" s="30">
        <v>0</v>
      </c>
      <c r="J174" s="30">
        <v>34.1</v>
      </c>
      <c r="K174" s="30">
        <v>103.9</v>
      </c>
      <c r="L174" s="30">
        <v>23.9</v>
      </c>
      <c r="M174" s="30">
        <v>13.8</v>
      </c>
      <c r="N174" s="30">
        <v>98.7</v>
      </c>
      <c r="O174" s="30">
        <f t="shared" si="12"/>
        <v>504.9</v>
      </c>
    </row>
    <row r="175" spans="1:15" s="5" customFormat="1" ht="12.75" x14ac:dyDescent="0.2">
      <c r="A175" s="45" t="s">
        <v>28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s="5" customFormat="1" ht="12.75" x14ac:dyDescent="0.2">
      <c r="A176" s="3" t="s">
        <v>57</v>
      </c>
      <c r="B176" s="32">
        <v>21.6</v>
      </c>
      <c r="C176" s="32">
        <v>54.6</v>
      </c>
      <c r="D176" s="32">
        <v>100.2</v>
      </c>
      <c r="E176" s="32">
        <v>0</v>
      </c>
      <c r="F176" s="32">
        <v>0</v>
      </c>
      <c r="G176" s="32">
        <v>15.7</v>
      </c>
      <c r="H176" s="32">
        <v>37.799999999999997</v>
      </c>
      <c r="I176" s="32">
        <v>0</v>
      </c>
      <c r="J176" s="32">
        <v>33</v>
      </c>
      <c r="K176" s="32">
        <v>103.4</v>
      </c>
      <c r="L176" s="32">
        <v>21.5</v>
      </c>
      <c r="M176" s="32">
        <v>15</v>
      </c>
      <c r="N176" s="32">
        <v>86.7</v>
      </c>
      <c r="O176" s="30">
        <f t="shared" si="12"/>
        <v>489.49999999999994</v>
      </c>
    </row>
    <row r="177" spans="1:15" s="5" customFormat="1" ht="12.75" x14ac:dyDescent="0.2">
      <c r="A177" s="3" t="s">
        <v>58</v>
      </c>
      <c r="B177" s="32">
        <v>21.1</v>
      </c>
      <c r="C177" s="32">
        <v>54.3</v>
      </c>
      <c r="D177" s="32">
        <v>100.1</v>
      </c>
      <c r="E177" s="32">
        <v>0</v>
      </c>
      <c r="F177" s="32">
        <v>0</v>
      </c>
      <c r="G177" s="32">
        <v>15.7</v>
      </c>
      <c r="H177" s="32">
        <v>37.799999999999997</v>
      </c>
      <c r="I177" s="32">
        <v>0</v>
      </c>
      <c r="J177" s="32">
        <v>32.4</v>
      </c>
      <c r="K177" s="32">
        <v>103.4</v>
      </c>
      <c r="L177" s="32">
        <v>24.7</v>
      </c>
      <c r="M177" s="32">
        <v>15.1</v>
      </c>
      <c r="N177" s="32">
        <v>86.7</v>
      </c>
      <c r="O177" s="30">
        <f t="shared" si="12"/>
        <v>491.29999999999995</v>
      </c>
    </row>
    <row r="178" spans="1:15" s="5" customFormat="1" ht="12.75" x14ac:dyDescent="0.2">
      <c r="A178" s="3" t="s">
        <v>47</v>
      </c>
      <c r="B178" s="32">
        <v>21.3</v>
      </c>
      <c r="C178" s="32">
        <v>54.3</v>
      </c>
      <c r="D178" s="32">
        <v>100.7</v>
      </c>
      <c r="E178" s="32">
        <v>0</v>
      </c>
      <c r="F178" s="32">
        <v>0</v>
      </c>
      <c r="G178" s="32">
        <v>17.7</v>
      </c>
      <c r="H178" s="32">
        <v>37.799999999999997</v>
      </c>
      <c r="I178" s="32">
        <v>0</v>
      </c>
      <c r="J178" s="32">
        <v>31.2</v>
      </c>
      <c r="K178" s="32">
        <v>123.4</v>
      </c>
      <c r="L178" s="32">
        <v>26.3</v>
      </c>
      <c r="M178" s="32">
        <v>15</v>
      </c>
      <c r="N178" s="32">
        <v>84.5</v>
      </c>
      <c r="O178" s="30">
        <f t="shared" si="12"/>
        <v>512.20000000000005</v>
      </c>
    </row>
    <row r="179" spans="1:15" s="5" customFormat="1" ht="12.75" x14ac:dyDescent="0.2">
      <c r="A179" s="46" t="s">
        <v>48</v>
      </c>
      <c r="B179" s="32">
        <v>20.2</v>
      </c>
      <c r="C179" s="32">
        <v>54</v>
      </c>
      <c r="D179" s="32">
        <v>100.5</v>
      </c>
      <c r="E179" s="32">
        <v>0</v>
      </c>
      <c r="F179" s="32">
        <v>0</v>
      </c>
      <c r="G179" s="32">
        <v>30.7</v>
      </c>
      <c r="H179" s="32">
        <v>37.700000000000003</v>
      </c>
      <c r="I179" s="32">
        <v>0</v>
      </c>
      <c r="J179" s="32">
        <v>29.8</v>
      </c>
      <c r="K179" s="32">
        <v>122.8</v>
      </c>
      <c r="L179" s="32">
        <v>15.6</v>
      </c>
      <c r="M179" s="32">
        <v>18.8</v>
      </c>
      <c r="N179" s="32">
        <v>128.6</v>
      </c>
      <c r="O179" s="30">
        <f t="shared" si="12"/>
        <v>558.70000000000005</v>
      </c>
    </row>
    <row r="180" spans="1:15" s="5" customFormat="1" ht="12.75" x14ac:dyDescent="0.2">
      <c r="A180" s="46" t="s">
        <v>49</v>
      </c>
      <c r="B180" s="32">
        <v>20.7</v>
      </c>
      <c r="C180" s="32">
        <v>54.9</v>
      </c>
      <c r="D180" s="32">
        <v>106.3</v>
      </c>
      <c r="E180" s="32">
        <v>0</v>
      </c>
      <c r="F180" s="32">
        <v>0</v>
      </c>
      <c r="G180" s="32">
        <v>31.2</v>
      </c>
      <c r="H180" s="32">
        <v>36.9</v>
      </c>
      <c r="I180" s="32">
        <v>0</v>
      </c>
      <c r="J180" s="32">
        <v>28.2</v>
      </c>
      <c r="K180" s="32">
        <v>122.6</v>
      </c>
      <c r="L180" s="32">
        <v>15.7</v>
      </c>
      <c r="M180" s="32">
        <v>21.4</v>
      </c>
      <c r="N180" s="32">
        <v>148.19999999999999</v>
      </c>
      <c r="O180" s="30">
        <f t="shared" si="12"/>
        <v>586.09999999999991</v>
      </c>
    </row>
    <row r="181" spans="1:15" s="5" customFormat="1" ht="12.75" x14ac:dyDescent="0.2">
      <c r="A181" s="46" t="s">
        <v>50</v>
      </c>
      <c r="B181" s="32">
        <v>21.2</v>
      </c>
      <c r="C181" s="32">
        <v>55.7</v>
      </c>
      <c r="D181" s="32">
        <v>107</v>
      </c>
      <c r="E181" s="32">
        <v>0</v>
      </c>
      <c r="F181" s="32">
        <v>0</v>
      </c>
      <c r="G181" s="32">
        <v>35.9</v>
      </c>
      <c r="H181" s="32">
        <v>32.5</v>
      </c>
      <c r="I181" s="32">
        <v>0</v>
      </c>
      <c r="J181" s="32">
        <v>29.6</v>
      </c>
      <c r="K181" s="32">
        <v>123.3</v>
      </c>
      <c r="L181" s="32">
        <v>25.4</v>
      </c>
      <c r="M181" s="32">
        <v>28</v>
      </c>
      <c r="N181" s="32">
        <v>223.4</v>
      </c>
      <c r="O181" s="30">
        <f t="shared" si="12"/>
        <v>682</v>
      </c>
    </row>
    <row r="182" spans="1:15" s="5" customFormat="1" ht="12.75" x14ac:dyDescent="0.2">
      <c r="A182" s="46" t="s">
        <v>51</v>
      </c>
      <c r="B182" s="32">
        <v>20.6</v>
      </c>
      <c r="C182" s="32">
        <v>54.6</v>
      </c>
      <c r="D182" s="32">
        <v>107</v>
      </c>
      <c r="E182" s="32">
        <v>0</v>
      </c>
      <c r="F182" s="32">
        <v>0</v>
      </c>
      <c r="G182" s="32">
        <v>31.9</v>
      </c>
      <c r="H182" s="32">
        <v>36.200000000000003</v>
      </c>
      <c r="I182" s="32">
        <v>0</v>
      </c>
      <c r="J182" s="32">
        <v>29.5</v>
      </c>
      <c r="K182" s="32">
        <v>123.3</v>
      </c>
      <c r="L182" s="32">
        <v>27.5</v>
      </c>
      <c r="M182" s="32">
        <v>26.6</v>
      </c>
      <c r="N182" s="32">
        <v>213.6</v>
      </c>
      <c r="O182" s="30">
        <f t="shared" si="12"/>
        <v>670.80000000000007</v>
      </c>
    </row>
    <row r="183" spans="1:15" s="5" customFormat="1" ht="12.75" x14ac:dyDescent="0.2">
      <c r="A183" s="46" t="s">
        <v>52</v>
      </c>
      <c r="B183" s="32">
        <v>19.600000000000001</v>
      </c>
      <c r="C183" s="32">
        <v>54.3</v>
      </c>
      <c r="D183" s="32">
        <v>107.5</v>
      </c>
      <c r="E183" s="32">
        <v>0</v>
      </c>
      <c r="F183" s="32">
        <v>0</v>
      </c>
      <c r="G183" s="32">
        <v>32.200000000000003</v>
      </c>
      <c r="H183" s="32">
        <v>36</v>
      </c>
      <c r="I183" s="32">
        <v>0</v>
      </c>
      <c r="J183" s="32">
        <v>29.1</v>
      </c>
      <c r="K183" s="32">
        <v>123.3</v>
      </c>
      <c r="L183" s="32">
        <v>26.9</v>
      </c>
      <c r="M183" s="32">
        <v>26.3</v>
      </c>
      <c r="N183" s="32">
        <v>221.3</v>
      </c>
      <c r="O183" s="30">
        <f t="shared" si="12"/>
        <v>676.5</v>
      </c>
    </row>
    <row r="184" spans="1:15" s="5" customFormat="1" ht="12.75" x14ac:dyDescent="0.2">
      <c r="A184" s="46" t="s">
        <v>59</v>
      </c>
      <c r="B184" s="32">
        <v>19.7</v>
      </c>
      <c r="C184" s="32">
        <v>54.3</v>
      </c>
      <c r="D184" s="32">
        <v>107.5</v>
      </c>
      <c r="E184" s="32">
        <v>0</v>
      </c>
      <c r="F184" s="32">
        <v>0</v>
      </c>
      <c r="G184" s="32">
        <v>30.1</v>
      </c>
      <c r="H184" s="32">
        <v>36</v>
      </c>
      <c r="I184" s="32">
        <v>0</v>
      </c>
      <c r="J184" s="32">
        <v>28.8</v>
      </c>
      <c r="K184" s="32">
        <v>123.3</v>
      </c>
      <c r="L184" s="32">
        <v>34.9</v>
      </c>
      <c r="M184" s="32">
        <v>26</v>
      </c>
      <c r="N184" s="32">
        <v>220.6</v>
      </c>
      <c r="O184" s="30">
        <f t="shared" si="12"/>
        <v>681.19999999999993</v>
      </c>
    </row>
    <row r="185" spans="1:15" s="5" customFormat="1" ht="12.75" x14ac:dyDescent="0.2">
      <c r="A185" s="46" t="s">
        <v>54</v>
      </c>
      <c r="B185" s="32">
        <v>18.7</v>
      </c>
      <c r="C185" s="32">
        <v>54.1</v>
      </c>
      <c r="D185" s="32">
        <v>102.5</v>
      </c>
      <c r="E185" s="32">
        <v>0</v>
      </c>
      <c r="F185" s="32">
        <v>0</v>
      </c>
      <c r="G185" s="32">
        <v>23.7</v>
      </c>
      <c r="H185" s="32">
        <v>35.299999999999997</v>
      </c>
      <c r="I185" s="32">
        <v>0</v>
      </c>
      <c r="J185" s="32">
        <v>27.3</v>
      </c>
      <c r="K185" s="32">
        <v>123.4</v>
      </c>
      <c r="L185" s="32">
        <v>22.7</v>
      </c>
      <c r="M185" s="32">
        <v>25.1</v>
      </c>
      <c r="N185" s="32">
        <v>256.60000000000002</v>
      </c>
      <c r="O185" s="30">
        <f t="shared" si="12"/>
        <v>689.40000000000009</v>
      </c>
    </row>
    <row r="186" spans="1:15" s="5" customFormat="1" ht="12.75" x14ac:dyDescent="0.2">
      <c r="A186" s="46" t="s">
        <v>55</v>
      </c>
      <c r="B186" s="32">
        <v>19.100000000000001</v>
      </c>
      <c r="C186" s="32">
        <v>54</v>
      </c>
      <c r="D186" s="32">
        <v>107.6</v>
      </c>
      <c r="E186" s="32">
        <v>0</v>
      </c>
      <c r="F186" s="32">
        <v>0</v>
      </c>
      <c r="G186" s="32">
        <v>24.1</v>
      </c>
      <c r="H186" s="32">
        <v>35.299999999999997</v>
      </c>
      <c r="I186" s="32">
        <v>0</v>
      </c>
      <c r="J186" s="32">
        <v>26.4</v>
      </c>
      <c r="K186" s="32">
        <v>123.3</v>
      </c>
      <c r="L186" s="32">
        <v>22.8</v>
      </c>
      <c r="M186" s="32">
        <v>27.4</v>
      </c>
      <c r="N186" s="32">
        <v>268.39999999999998</v>
      </c>
      <c r="O186" s="30">
        <f t="shared" si="12"/>
        <v>708.39999999999986</v>
      </c>
    </row>
    <row r="187" spans="1:15" s="5" customFormat="1" ht="12.75" x14ac:dyDescent="0.2">
      <c r="A187" s="46" t="s">
        <v>56</v>
      </c>
      <c r="B187" s="32">
        <v>21.5</v>
      </c>
      <c r="C187" s="32">
        <v>55.3</v>
      </c>
      <c r="D187" s="32">
        <v>107.9</v>
      </c>
      <c r="E187" s="32">
        <v>0</v>
      </c>
      <c r="F187" s="32">
        <v>0</v>
      </c>
      <c r="G187" s="32">
        <v>38</v>
      </c>
      <c r="H187" s="32">
        <v>34.9</v>
      </c>
      <c r="I187" s="32">
        <v>0</v>
      </c>
      <c r="J187" s="32">
        <v>26.7</v>
      </c>
      <c r="K187" s="32">
        <v>123.4</v>
      </c>
      <c r="L187" s="32">
        <v>27.1</v>
      </c>
      <c r="M187" s="32">
        <v>34.5</v>
      </c>
      <c r="N187" s="32">
        <v>378.1</v>
      </c>
      <c r="O187" s="30">
        <f t="shared" si="12"/>
        <v>847.4</v>
      </c>
    </row>
    <row r="188" spans="1:15" s="5" customFormat="1" ht="12.75" x14ac:dyDescent="0.2">
      <c r="A188" s="45" t="s">
        <v>30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0"/>
    </row>
    <row r="189" spans="1:15" s="5" customFormat="1" ht="12.75" x14ac:dyDescent="0.2">
      <c r="A189" s="3" t="s">
        <v>57</v>
      </c>
      <c r="B189" s="32">
        <v>20.399999999999999</v>
      </c>
      <c r="C189" s="32">
        <v>53.6</v>
      </c>
      <c r="D189" s="32">
        <v>107.3</v>
      </c>
      <c r="E189" s="32">
        <v>0</v>
      </c>
      <c r="F189" s="32">
        <v>0</v>
      </c>
      <c r="G189" s="32">
        <v>32.5</v>
      </c>
      <c r="H189" s="32">
        <v>34.6</v>
      </c>
      <c r="I189" s="32">
        <v>0</v>
      </c>
      <c r="J189" s="32">
        <v>26.4</v>
      </c>
      <c r="K189" s="32">
        <v>122.5</v>
      </c>
      <c r="L189" s="32">
        <v>22.7</v>
      </c>
      <c r="M189" s="32">
        <v>35.799999999999997</v>
      </c>
      <c r="N189" s="32">
        <v>366.8</v>
      </c>
      <c r="O189" s="30">
        <f t="shared" si="12"/>
        <v>822.6</v>
      </c>
    </row>
    <row r="190" spans="1:15" s="5" customFormat="1" ht="12.75" x14ac:dyDescent="0.2">
      <c r="A190" s="3" t="s">
        <v>58</v>
      </c>
      <c r="B190" s="32">
        <v>20.2</v>
      </c>
      <c r="C190" s="32">
        <v>52.5</v>
      </c>
      <c r="D190" s="32">
        <v>106.9</v>
      </c>
      <c r="E190" s="32">
        <v>0</v>
      </c>
      <c r="F190" s="32">
        <v>0</v>
      </c>
      <c r="G190" s="32">
        <v>32.700000000000003</v>
      </c>
      <c r="H190" s="32">
        <v>34.4</v>
      </c>
      <c r="I190" s="32">
        <v>0</v>
      </c>
      <c r="J190" s="32">
        <v>26.3</v>
      </c>
      <c r="K190" s="32">
        <v>142.5</v>
      </c>
      <c r="L190" s="32">
        <v>26.8</v>
      </c>
      <c r="M190" s="32">
        <v>35.799999999999997</v>
      </c>
      <c r="N190" s="32">
        <v>367.6</v>
      </c>
      <c r="O190" s="30">
        <f t="shared" si="12"/>
        <v>845.7</v>
      </c>
    </row>
    <row r="191" spans="1:15" s="5" customFormat="1" ht="12.75" x14ac:dyDescent="0.2">
      <c r="A191" s="3" t="s">
        <v>47</v>
      </c>
      <c r="B191" s="32">
        <v>19.399999999999999</v>
      </c>
      <c r="C191" s="32">
        <v>54.7</v>
      </c>
      <c r="D191" s="32">
        <v>85.5</v>
      </c>
      <c r="E191" s="32">
        <v>0</v>
      </c>
      <c r="F191" s="32">
        <v>0</v>
      </c>
      <c r="G191" s="32">
        <v>34.9</v>
      </c>
      <c r="H191" s="32">
        <v>34.4</v>
      </c>
      <c r="I191" s="32">
        <v>0</v>
      </c>
      <c r="J191" s="32">
        <v>26.1</v>
      </c>
      <c r="K191" s="32">
        <v>142.5</v>
      </c>
      <c r="L191" s="32">
        <v>26.9</v>
      </c>
      <c r="M191" s="32">
        <v>35.700000000000003</v>
      </c>
      <c r="N191" s="32">
        <v>408.1</v>
      </c>
      <c r="O191" s="30">
        <f t="shared" si="12"/>
        <v>868.2</v>
      </c>
    </row>
    <row r="192" spans="1:15" s="5" customFormat="1" ht="12.75" x14ac:dyDescent="0.2">
      <c r="A192" s="46" t="s">
        <v>48</v>
      </c>
      <c r="B192" s="32">
        <v>19.3</v>
      </c>
      <c r="C192" s="32">
        <v>55.1</v>
      </c>
      <c r="D192" s="32">
        <v>88.3</v>
      </c>
      <c r="E192" s="32">
        <v>0</v>
      </c>
      <c r="F192" s="32">
        <v>0</v>
      </c>
      <c r="G192" s="32">
        <v>36</v>
      </c>
      <c r="H192" s="32">
        <v>33.700000000000003</v>
      </c>
      <c r="I192" s="32">
        <v>0</v>
      </c>
      <c r="J192" s="32">
        <v>24.9</v>
      </c>
      <c r="K192" s="32">
        <v>143.1</v>
      </c>
      <c r="L192" s="32">
        <v>26.4</v>
      </c>
      <c r="M192" s="32">
        <v>34.799999999999997</v>
      </c>
      <c r="N192" s="32">
        <v>408.2</v>
      </c>
      <c r="O192" s="30">
        <f t="shared" si="12"/>
        <v>869.8</v>
      </c>
    </row>
    <row r="193" spans="1:15" s="5" customFormat="1" ht="12.75" x14ac:dyDescent="0.2">
      <c r="A193" s="46" t="s">
        <v>49</v>
      </c>
      <c r="B193" s="32">
        <v>18.3</v>
      </c>
      <c r="C193" s="32">
        <v>55.6</v>
      </c>
      <c r="D193" s="32">
        <v>88</v>
      </c>
      <c r="E193" s="32">
        <v>0</v>
      </c>
      <c r="F193" s="32">
        <v>0</v>
      </c>
      <c r="G193" s="32">
        <v>37.1</v>
      </c>
      <c r="H193" s="32">
        <v>33.700000000000003</v>
      </c>
      <c r="I193" s="32">
        <v>0</v>
      </c>
      <c r="J193" s="32">
        <v>24.6</v>
      </c>
      <c r="K193" s="32">
        <v>142.6</v>
      </c>
      <c r="L193" s="32">
        <v>26.9</v>
      </c>
      <c r="M193" s="32">
        <v>34.9</v>
      </c>
      <c r="N193" s="32">
        <v>407.2</v>
      </c>
      <c r="O193" s="30">
        <f t="shared" si="12"/>
        <v>868.89999999999986</v>
      </c>
    </row>
    <row r="194" spans="1:15" s="5" customFormat="1" ht="12.75" x14ac:dyDescent="0.2">
      <c r="A194" s="46" t="s">
        <v>50</v>
      </c>
      <c r="B194" s="32">
        <v>18.600000000000001</v>
      </c>
      <c r="C194" s="32">
        <v>60.7</v>
      </c>
      <c r="D194" s="32">
        <v>88.2</v>
      </c>
      <c r="E194" s="32">
        <v>0</v>
      </c>
      <c r="F194" s="32">
        <v>0</v>
      </c>
      <c r="G194" s="32">
        <v>49.8</v>
      </c>
      <c r="H194" s="32">
        <v>33.200000000000003</v>
      </c>
      <c r="I194" s="32">
        <v>0</v>
      </c>
      <c r="J194" s="32">
        <v>23.7</v>
      </c>
      <c r="K194" s="32">
        <v>141.19999999999999</v>
      </c>
      <c r="L194" s="32">
        <v>25.7</v>
      </c>
      <c r="M194" s="32">
        <v>33.9</v>
      </c>
      <c r="N194" s="32">
        <v>407.2</v>
      </c>
      <c r="O194" s="30">
        <f t="shared" si="12"/>
        <v>882.19999999999993</v>
      </c>
    </row>
    <row r="195" spans="1:15" s="5" customFormat="1" ht="12.75" x14ac:dyDescent="0.2">
      <c r="A195" s="46" t="s">
        <v>51</v>
      </c>
      <c r="B195" s="32">
        <v>18.8</v>
      </c>
      <c r="C195" s="32">
        <v>61</v>
      </c>
      <c r="D195" s="32">
        <v>88.3</v>
      </c>
      <c r="E195" s="32">
        <v>0</v>
      </c>
      <c r="F195" s="32">
        <v>0</v>
      </c>
      <c r="G195" s="32">
        <v>57</v>
      </c>
      <c r="H195" s="32">
        <v>33</v>
      </c>
      <c r="I195" s="32">
        <v>0</v>
      </c>
      <c r="J195" s="32">
        <v>23.7</v>
      </c>
      <c r="K195" s="32">
        <v>141.1</v>
      </c>
      <c r="L195" s="32">
        <v>25.8</v>
      </c>
      <c r="M195" s="32">
        <v>33.5</v>
      </c>
      <c r="N195" s="32">
        <v>406</v>
      </c>
      <c r="O195" s="30">
        <f t="shared" si="12"/>
        <v>888.2</v>
      </c>
    </row>
    <row r="196" spans="1:15" s="5" customFormat="1" ht="12.75" x14ac:dyDescent="0.2">
      <c r="A196" s="46" t="s">
        <v>52</v>
      </c>
      <c r="B196" s="32">
        <v>19.7</v>
      </c>
      <c r="C196" s="32">
        <v>60.5</v>
      </c>
      <c r="D196" s="32">
        <v>88</v>
      </c>
      <c r="E196" s="32">
        <v>0</v>
      </c>
      <c r="F196" s="32">
        <v>0</v>
      </c>
      <c r="G196" s="32">
        <v>58.5</v>
      </c>
      <c r="H196" s="32">
        <v>32.799999999999997</v>
      </c>
      <c r="I196" s="32">
        <v>0</v>
      </c>
      <c r="J196" s="32">
        <v>24.3</v>
      </c>
      <c r="K196" s="32">
        <v>141.30000000000001</v>
      </c>
      <c r="L196" s="32">
        <v>26</v>
      </c>
      <c r="M196" s="32">
        <v>33.5</v>
      </c>
      <c r="N196" s="32">
        <v>407</v>
      </c>
      <c r="O196" s="30">
        <f t="shared" si="12"/>
        <v>891.6</v>
      </c>
    </row>
    <row r="197" spans="1:15" s="5" customFormat="1" ht="12.75" x14ac:dyDescent="0.2">
      <c r="A197" s="46" t="s">
        <v>59</v>
      </c>
      <c r="B197" s="32">
        <v>19.3</v>
      </c>
      <c r="C197" s="32">
        <v>60.8</v>
      </c>
      <c r="D197" s="32">
        <v>88.2</v>
      </c>
      <c r="E197" s="32">
        <v>0</v>
      </c>
      <c r="F197" s="32">
        <v>0</v>
      </c>
      <c r="G197" s="32">
        <v>58.7</v>
      </c>
      <c r="H197" s="32">
        <v>32.9</v>
      </c>
      <c r="I197" s="32">
        <v>0</v>
      </c>
      <c r="J197" s="32">
        <v>24.5</v>
      </c>
      <c r="K197" s="32">
        <v>141.30000000000001</v>
      </c>
      <c r="L197" s="32">
        <v>26</v>
      </c>
      <c r="M197" s="32">
        <v>33.200000000000003</v>
      </c>
      <c r="N197" s="32">
        <v>468.8</v>
      </c>
      <c r="O197" s="30">
        <f t="shared" si="12"/>
        <v>953.7</v>
      </c>
    </row>
    <row r="198" spans="1:15" s="5" customFormat="1" ht="12.75" x14ac:dyDescent="0.2">
      <c r="A198" s="46" t="s">
        <v>54</v>
      </c>
      <c r="B198" s="30">
        <v>19.100000000000001</v>
      </c>
      <c r="C198" s="30">
        <v>61.1</v>
      </c>
      <c r="D198" s="30">
        <v>88.5</v>
      </c>
      <c r="E198" s="30">
        <v>0</v>
      </c>
      <c r="F198" s="30">
        <v>0</v>
      </c>
      <c r="G198" s="30">
        <v>60.3</v>
      </c>
      <c r="H198" s="30">
        <v>32.700000000000003</v>
      </c>
      <c r="I198" s="30">
        <v>0</v>
      </c>
      <c r="J198" s="30">
        <v>22.9</v>
      </c>
      <c r="K198" s="30">
        <v>140</v>
      </c>
      <c r="L198" s="30">
        <v>25.6</v>
      </c>
      <c r="M198" s="30">
        <v>31.9</v>
      </c>
      <c r="N198" s="30">
        <v>468.7</v>
      </c>
      <c r="O198" s="30">
        <f t="shared" si="12"/>
        <v>950.8</v>
      </c>
    </row>
    <row r="199" spans="1:15" s="5" customFormat="1" ht="12.75" x14ac:dyDescent="0.2">
      <c r="A199" s="46" t="s">
        <v>55</v>
      </c>
      <c r="B199" s="30">
        <v>20.399999999999999</v>
      </c>
      <c r="C199" s="30">
        <v>61.5</v>
      </c>
      <c r="D199" s="30">
        <v>89.2</v>
      </c>
      <c r="E199" s="30">
        <v>0</v>
      </c>
      <c r="F199" s="30">
        <v>0</v>
      </c>
      <c r="G199" s="30">
        <v>68.599999999999994</v>
      </c>
      <c r="H199" s="30">
        <v>15.4</v>
      </c>
      <c r="I199" s="30">
        <v>0</v>
      </c>
      <c r="J199" s="30">
        <v>22.5</v>
      </c>
      <c r="K199" s="30">
        <v>139.5</v>
      </c>
      <c r="L199" s="30">
        <v>26.4</v>
      </c>
      <c r="M199" s="30">
        <v>40.6</v>
      </c>
      <c r="N199" s="30">
        <v>457.8</v>
      </c>
      <c r="O199" s="30">
        <f t="shared" si="12"/>
        <v>941.90000000000009</v>
      </c>
    </row>
    <row r="200" spans="1:15" s="5" customFormat="1" ht="12.75" x14ac:dyDescent="0.2">
      <c r="A200" s="46" t="s">
        <v>56</v>
      </c>
      <c r="B200" s="30">
        <v>20.3</v>
      </c>
      <c r="C200" s="30">
        <v>62.3</v>
      </c>
      <c r="D200" s="30">
        <v>88.5</v>
      </c>
      <c r="E200" s="30">
        <v>0</v>
      </c>
      <c r="F200" s="30">
        <v>0</v>
      </c>
      <c r="G200" s="30">
        <v>75.099999999999994</v>
      </c>
      <c r="H200" s="30">
        <v>15.1</v>
      </c>
      <c r="I200" s="30">
        <v>0</v>
      </c>
      <c r="J200" s="30">
        <v>22</v>
      </c>
      <c r="K200" s="30">
        <v>142.6</v>
      </c>
      <c r="L200" s="30">
        <v>24.6</v>
      </c>
      <c r="M200" s="30">
        <v>41.7</v>
      </c>
      <c r="N200" s="30">
        <v>457.8</v>
      </c>
      <c r="O200" s="30">
        <f t="shared" si="12"/>
        <v>950</v>
      </c>
    </row>
  </sheetData>
  <mergeCells count="3">
    <mergeCell ref="A3:O3"/>
    <mergeCell ref="B5:G5"/>
    <mergeCell ref="H5:L5"/>
  </mergeCells>
  <phoneticPr fontId="0" type="noConversion"/>
  <printOptions horizontalCentered="1"/>
  <pageMargins left="0" right="0" top="0.5" bottom="0.5" header="0.5" footer="0.5"/>
  <pageSetup orientation="landscape" r:id="rId1"/>
  <headerFooter>
    <oddHeader xml:space="preserve">&amp;C
</oddHeader>
    <oddFooter>&amp;C&amp;"Arial,Regular"&amp;P</oddFooter>
  </headerFooter>
  <rowBreaks count="4" manualBreakCount="4">
    <brk id="44" max="16383" man="1"/>
    <brk id="83" max="16383" man="1"/>
    <brk id="122" max="16383" man="1"/>
    <brk id="161" max="16383" man="1"/>
  </rowBreaks>
  <ignoredErrors>
    <ignoredError sqref="A8 A19 A32 A45 A58 A71 A84 A97 A110 A123 A136 A149 A162 A175 A1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37"/>
  <sheetViews>
    <sheetView showGridLines="0" tabSelected="1" zoomScaleNormal="100" zoomScaleSheetLayoutView="80" workbookViewId="0">
      <pane ySplit="6" topLeftCell="A267" activePane="bottomLeft" state="frozen"/>
      <selection pane="bottomLeft" activeCell="A3" sqref="A3"/>
    </sheetView>
  </sheetViews>
  <sheetFormatPr defaultRowHeight="12" x14ac:dyDescent="0.15"/>
  <cols>
    <col min="1" max="1" width="7.75" customWidth="1"/>
    <col min="2" max="3" width="8.625" customWidth="1"/>
    <col min="4" max="6" width="9.875" bestFit="1" customWidth="1"/>
    <col min="7" max="7" width="10.5" customWidth="1"/>
    <col min="8" max="10" width="8.625" customWidth="1"/>
    <col min="11" max="12" width="9.875" bestFit="1" customWidth="1"/>
    <col min="13" max="13" width="9.25" customWidth="1"/>
    <col min="14" max="14" width="11.25" customWidth="1"/>
    <col min="15" max="15" width="10.875" bestFit="1" customWidth="1"/>
    <col min="17" max="17" width="11.875" bestFit="1" customWidth="1"/>
    <col min="18" max="18" width="10.875" bestFit="1" customWidth="1"/>
  </cols>
  <sheetData>
    <row r="1" spans="1:15" s="37" customFormat="1" ht="15.75" x14ac:dyDescent="0.25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2" customFormat="1" ht="15.75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2" customFormat="1" ht="12.7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31</v>
      </c>
    </row>
    <row r="4" spans="1:15" s="2" customFormat="1" ht="16.5" customHeight="1" x14ac:dyDescent="0.2">
      <c r="A4" s="13"/>
      <c r="B4" s="77" t="s">
        <v>35</v>
      </c>
      <c r="C4" s="78"/>
      <c r="D4" s="78"/>
      <c r="E4" s="78"/>
      <c r="F4" s="78"/>
      <c r="G4" s="79"/>
      <c r="H4" s="80" t="s">
        <v>36</v>
      </c>
      <c r="I4" s="81"/>
      <c r="J4" s="81"/>
      <c r="K4" s="81"/>
      <c r="L4" s="82"/>
      <c r="M4" s="14"/>
      <c r="N4" s="15"/>
      <c r="O4" s="13"/>
    </row>
    <row r="5" spans="1:15" s="2" customFormat="1" ht="12.75" x14ac:dyDescent="0.2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 t="s">
        <v>29</v>
      </c>
      <c r="N5" s="16" t="s">
        <v>32</v>
      </c>
      <c r="O5" s="16"/>
    </row>
    <row r="6" spans="1:15" s="2" customFormat="1" ht="12.75" x14ac:dyDescent="0.2">
      <c r="A6" s="38" t="s">
        <v>4</v>
      </c>
      <c r="B6" s="39" t="s">
        <v>5</v>
      </c>
      <c r="C6" s="39" t="s">
        <v>37</v>
      </c>
      <c r="D6" s="39" t="s">
        <v>38</v>
      </c>
      <c r="E6" s="38" t="s">
        <v>39</v>
      </c>
      <c r="F6" s="38" t="s">
        <v>40</v>
      </c>
      <c r="G6" s="39" t="s">
        <v>41</v>
      </c>
      <c r="H6" s="39" t="s">
        <v>42</v>
      </c>
      <c r="I6" s="38" t="s">
        <v>43</v>
      </c>
      <c r="J6" s="39" t="s">
        <v>44</v>
      </c>
      <c r="K6" s="39" t="s">
        <v>11</v>
      </c>
      <c r="L6" s="39" t="s">
        <v>41</v>
      </c>
      <c r="M6" s="40" t="s">
        <v>12</v>
      </c>
      <c r="N6" s="39" t="s">
        <v>13</v>
      </c>
      <c r="O6" s="39" t="s">
        <v>45</v>
      </c>
    </row>
    <row r="7" spans="1:15" s="2" customFormat="1" ht="15.75" customHeight="1" x14ac:dyDescent="0.2">
      <c r="A7" s="49">
        <v>2002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s="2" customFormat="1" ht="12.75" x14ac:dyDescent="0.2">
      <c r="A8" s="50" t="s">
        <v>57</v>
      </c>
      <c r="B8" s="19">
        <v>19.600000000000001</v>
      </c>
      <c r="C8" s="19">
        <v>62.9</v>
      </c>
      <c r="D8" s="19">
        <v>89</v>
      </c>
      <c r="E8" s="19">
        <v>71.3</v>
      </c>
      <c r="F8" s="19">
        <v>4.0999999999999996</v>
      </c>
      <c r="G8" s="19">
        <v>2.1</v>
      </c>
      <c r="H8" s="19">
        <v>15</v>
      </c>
      <c r="I8" s="19">
        <v>19.8</v>
      </c>
      <c r="J8" s="19">
        <v>21.5</v>
      </c>
      <c r="K8" s="19">
        <v>163.5</v>
      </c>
      <c r="L8" s="19">
        <v>4.7</v>
      </c>
      <c r="M8" s="19">
        <v>58.3</v>
      </c>
      <c r="N8" s="19">
        <v>459.4</v>
      </c>
      <c r="O8" s="20">
        <f t="shared" ref="O8:O19" si="0">SUM(B8:N8)</f>
        <v>991.19999999999993</v>
      </c>
    </row>
    <row r="9" spans="1:15" s="2" customFormat="1" ht="12.75" x14ac:dyDescent="0.2">
      <c r="A9" s="50" t="s">
        <v>58</v>
      </c>
      <c r="B9" s="19">
        <v>19.8</v>
      </c>
      <c r="C9" s="19">
        <v>64.2</v>
      </c>
      <c r="D9" s="19">
        <v>88.8</v>
      </c>
      <c r="E9" s="19">
        <v>72.3</v>
      </c>
      <c r="F9" s="19">
        <v>4.0999999999999996</v>
      </c>
      <c r="G9" s="19">
        <v>2.1</v>
      </c>
      <c r="H9" s="19">
        <v>14.9</v>
      </c>
      <c r="I9" s="19">
        <v>19.8</v>
      </c>
      <c r="J9" s="19">
        <v>21.7</v>
      </c>
      <c r="K9" s="19">
        <v>163.5</v>
      </c>
      <c r="L9" s="19">
        <v>4.7</v>
      </c>
      <c r="M9" s="19">
        <v>60.7</v>
      </c>
      <c r="N9" s="19">
        <v>455.2</v>
      </c>
      <c r="O9" s="20">
        <f t="shared" si="0"/>
        <v>991.8</v>
      </c>
    </row>
    <row r="10" spans="1:15" s="2" customFormat="1" ht="12.75" x14ac:dyDescent="0.2">
      <c r="A10" s="50" t="s">
        <v>47</v>
      </c>
      <c r="B10" s="19">
        <v>20.2</v>
      </c>
      <c r="C10" s="19">
        <v>65.2</v>
      </c>
      <c r="D10" s="19">
        <v>88.6</v>
      </c>
      <c r="E10" s="19">
        <v>73.900000000000006</v>
      </c>
      <c r="F10" s="19">
        <v>4.5</v>
      </c>
      <c r="G10" s="19">
        <v>2</v>
      </c>
      <c r="H10" s="19">
        <v>14.9</v>
      </c>
      <c r="I10" s="19">
        <v>20.2</v>
      </c>
      <c r="J10" s="19">
        <v>21.6</v>
      </c>
      <c r="K10" s="19">
        <v>162.19999999999999</v>
      </c>
      <c r="L10" s="19">
        <v>4.7</v>
      </c>
      <c r="M10" s="19">
        <v>60.8</v>
      </c>
      <c r="N10" s="19">
        <v>453.5</v>
      </c>
      <c r="O10" s="20">
        <f t="shared" si="0"/>
        <v>992.3</v>
      </c>
    </row>
    <row r="11" spans="1:15" s="2" customFormat="1" ht="12.75" x14ac:dyDescent="0.2">
      <c r="A11" s="50" t="s">
        <v>48</v>
      </c>
      <c r="B11" s="19">
        <v>20.399999999999999</v>
      </c>
      <c r="C11" s="19">
        <v>66.2</v>
      </c>
      <c r="D11" s="19">
        <v>89</v>
      </c>
      <c r="E11" s="19">
        <v>75.599999999999994</v>
      </c>
      <c r="F11" s="19">
        <v>4.8</v>
      </c>
      <c r="G11" s="19">
        <v>2</v>
      </c>
      <c r="H11" s="19">
        <v>14.7</v>
      </c>
      <c r="I11" s="19">
        <v>19.899999999999999</v>
      </c>
      <c r="J11" s="19">
        <v>20.9</v>
      </c>
      <c r="K11" s="19">
        <v>161.19999999999999</v>
      </c>
      <c r="L11" s="19">
        <v>4.7</v>
      </c>
      <c r="M11" s="19">
        <v>60.1</v>
      </c>
      <c r="N11" s="19">
        <v>470.5</v>
      </c>
      <c r="O11" s="21">
        <f t="shared" si="0"/>
        <v>1009.9999999999999</v>
      </c>
    </row>
    <row r="12" spans="1:15" s="2" customFormat="1" ht="12.75" x14ac:dyDescent="0.2">
      <c r="A12" s="50" t="s">
        <v>49</v>
      </c>
      <c r="B12" s="19">
        <v>21.2</v>
      </c>
      <c r="C12" s="19">
        <v>67</v>
      </c>
      <c r="D12" s="19">
        <v>89.2</v>
      </c>
      <c r="E12" s="19">
        <v>77.599999999999994</v>
      </c>
      <c r="F12" s="19">
        <v>4.7</v>
      </c>
      <c r="G12" s="19">
        <v>2</v>
      </c>
      <c r="H12" s="19">
        <v>14.7</v>
      </c>
      <c r="I12" s="19">
        <v>20</v>
      </c>
      <c r="J12" s="19">
        <v>21</v>
      </c>
      <c r="K12" s="19">
        <v>163.30000000000001</v>
      </c>
      <c r="L12" s="19">
        <v>4.8</v>
      </c>
      <c r="M12" s="19">
        <v>62.1</v>
      </c>
      <c r="N12" s="19">
        <v>457.6</v>
      </c>
      <c r="O12" s="21">
        <f t="shared" si="0"/>
        <v>1005.2</v>
      </c>
    </row>
    <row r="13" spans="1:15" s="2" customFormat="1" ht="12.75" x14ac:dyDescent="0.2">
      <c r="A13" s="50" t="s">
        <v>50</v>
      </c>
      <c r="B13" s="19">
        <v>22.3</v>
      </c>
      <c r="C13" s="19">
        <v>67</v>
      </c>
      <c r="D13" s="19">
        <v>89.3</v>
      </c>
      <c r="E13" s="19">
        <v>79.2</v>
      </c>
      <c r="F13" s="19">
        <v>4.7</v>
      </c>
      <c r="G13" s="19">
        <v>2</v>
      </c>
      <c r="H13" s="19">
        <v>14.2</v>
      </c>
      <c r="I13" s="19">
        <v>20</v>
      </c>
      <c r="J13" s="19">
        <v>20.9</v>
      </c>
      <c r="K13" s="19">
        <v>161.69999999999999</v>
      </c>
      <c r="L13" s="19">
        <v>3.9</v>
      </c>
      <c r="M13" s="19">
        <v>60.9</v>
      </c>
      <c r="N13" s="19">
        <v>454.7</v>
      </c>
      <c r="O13" s="21">
        <f t="shared" si="0"/>
        <v>1000.8</v>
      </c>
    </row>
    <row r="14" spans="1:15" s="2" customFormat="1" ht="12.75" x14ac:dyDescent="0.2">
      <c r="A14" s="50" t="s">
        <v>51</v>
      </c>
      <c r="B14" s="19">
        <v>22.1</v>
      </c>
      <c r="C14" s="19">
        <v>67.8</v>
      </c>
      <c r="D14" s="19">
        <v>89.6</v>
      </c>
      <c r="E14" s="19">
        <v>85</v>
      </c>
      <c r="F14" s="19">
        <v>4.7</v>
      </c>
      <c r="G14" s="19">
        <v>2</v>
      </c>
      <c r="H14" s="19">
        <v>14.2</v>
      </c>
      <c r="I14" s="19">
        <v>20.2</v>
      </c>
      <c r="J14" s="19">
        <v>21.6</v>
      </c>
      <c r="K14" s="19">
        <v>163.1</v>
      </c>
      <c r="L14" s="19">
        <v>3.8</v>
      </c>
      <c r="M14" s="19">
        <v>61.9</v>
      </c>
      <c r="N14" s="19">
        <v>450.3</v>
      </c>
      <c r="O14" s="21">
        <f t="shared" si="0"/>
        <v>1006.3</v>
      </c>
    </row>
    <row r="15" spans="1:15" s="2" customFormat="1" ht="12.75" x14ac:dyDescent="0.2">
      <c r="A15" s="50" t="s">
        <v>52</v>
      </c>
      <c r="B15" s="19">
        <v>22.1</v>
      </c>
      <c r="C15" s="19">
        <v>66.7</v>
      </c>
      <c r="D15" s="19">
        <v>90.1</v>
      </c>
      <c r="E15" s="19">
        <v>89.2</v>
      </c>
      <c r="F15" s="19">
        <v>5.4</v>
      </c>
      <c r="G15" s="19">
        <v>2</v>
      </c>
      <c r="H15" s="19">
        <v>14.1</v>
      </c>
      <c r="I15" s="19">
        <v>27.8</v>
      </c>
      <c r="J15" s="19">
        <v>20.8</v>
      </c>
      <c r="K15" s="19">
        <v>163.1</v>
      </c>
      <c r="L15" s="19">
        <v>3.8</v>
      </c>
      <c r="M15" s="19">
        <v>62.1</v>
      </c>
      <c r="N15" s="19">
        <v>566.79999999999995</v>
      </c>
      <c r="O15" s="21">
        <f t="shared" si="0"/>
        <v>1134</v>
      </c>
    </row>
    <row r="16" spans="1:15" s="2" customFormat="1" ht="12.75" x14ac:dyDescent="0.2">
      <c r="A16" s="50" t="s">
        <v>59</v>
      </c>
      <c r="B16" s="19">
        <v>21.8</v>
      </c>
      <c r="C16" s="19">
        <v>66.7</v>
      </c>
      <c r="D16" s="19">
        <v>91.8</v>
      </c>
      <c r="E16" s="19">
        <v>90.8</v>
      </c>
      <c r="F16" s="19">
        <v>6.9</v>
      </c>
      <c r="G16" s="19">
        <v>2</v>
      </c>
      <c r="H16" s="19">
        <v>14.1</v>
      </c>
      <c r="I16" s="19">
        <v>27.8</v>
      </c>
      <c r="J16" s="19">
        <v>21.4</v>
      </c>
      <c r="K16" s="19">
        <v>163.1</v>
      </c>
      <c r="L16" s="19">
        <v>3.8</v>
      </c>
      <c r="M16" s="19">
        <v>58.1</v>
      </c>
      <c r="N16" s="19">
        <v>560.1</v>
      </c>
      <c r="O16" s="21">
        <f t="shared" si="0"/>
        <v>1128.4000000000001</v>
      </c>
    </row>
    <row r="17" spans="1:15" s="2" customFormat="1" ht="12.75" x14ac:dyDescent="0.2">
      <c r="A17" s="50" t="s">
        <v>54</v>
      </c>
      <c r="B17" s="19">
        <v>21.8</v>
      </c>
      <c r="C17" s="19">
        <v>67</v>
      </c>
      <c r="D17" s="19">
        <v>93.1</v>
      </c>
      <c r="E17" s="19">
        <v>93</v>
      </c>
      <c r="F17" s="19">
        <v>6.6</v>
      </c>
      <c r="G17" s="19">
        <v>1.9</v>
      </c>
      <c r="H17" s="19">
        <v>13.9</v>
      </c>
      <c r="I17" s="19">
        <v>27.5</v>
      </c>
      <c r="J17" s="19">
        <v>20.100000000000001</v>
      </c>
      <c r="K17" s="19">
        <v>164.1</v>
      </c>
      <c r="L17" s="19">
        <v>3.8</v>
      </c>
      <c r="M17" s="19">
        <v>45.5</v>
      </c>
      <c r="N17" s="19">
        <v>551.79999999999995</v>
      </c>
      <c r="O17" s="21">
        <f t="shared" si="0"/>
        <v>1110.0999999999999</v>
      </c>
    </row>
    <row r="18" spans="1:15" s="2" customFormat="1" ht="12.75" x14ac:dyDescent="0.2">
      <c r="A18" s="50" t="s">
        <v>55</v>
      </c>
      <c r="B18" s="19">
        <v>21.9</v>
      </c>
      <c r="C18" s="19">
        <v>67</v>
      </c>
      <c r="D18" s="19">
        <v>92.8</v>
      </c>
      <c r="E18" s="19">
        <v>96.1</v>
      </c>
      <c r="F18" s="19">
        <v>6.7</v>
      </c>
      <c r="G18" s="19">
        <v>1.9</v>
      </c>
      <c r="H18" s="19">
        <v>13.9</v>
      </c>
      <c r="I18" s="19">
        <v>27.5</v>
      </c>
      <c r="J18" s="19">
        <v>20</v>
      </c>
      <c r="K18" s="19">
        <v>163.9</v>
      </c>
      <c r="L18" s="19">
        <v>3.4</v>
      </c>
      <c r="M18" s="19">
        <v>45.5</v>
      </c>
      <c r="N18" s="19">
        <v>551.29999999999995</v>
      </c>
      <c r="O18" s="21">
        <f t="shared" si="0"/>
        <v>1111.8999999999999</v>
      </c>
    </row>
    <row r="19" spans="1:15" s="2" customFormat="1" ht="12.75" x14ac:dyDescent="0.2">
      <c r="A19" s="50" t="s">
        <v>56</v>
      </c>
      <c r="B19" s="19">
        <v>24.7</v>
      </c>
      <c r="C19" s="19">
        <v>73.400000000000006</v>
      </c>
      <c r="D19" s="19">
        <v>92.12</v>
      </c>
      <c r="E19" s="19">
        <v>97.2</v>
      </c>
      <c r="F19" s="19">
        <v>6.9</v>
      </c>
      <c r="G19" s="19">
        <v>1.9</v>
      </c>
      <c r="H19" s="19">
        <v>13.4</v>
      </c>
      <c r="I19" s="19">
        <v>27.7</v>
      </c>
      <c r="J19" s="19">
        <v>19.600000000000001</v>
      </c>
      <c r="K19" s="19">
        <v>183.7</v>
      </c>
      <c r="L19" s="19">
        <v>3.2</v>
      </c>
      <c r="M19" s="19">
        <v>43.3</v>
      </c>
      <c r="N19" s="19">
        <v>561.9</v>
      </c>
      <c r="O19" s="21">
        <f t="shared" si="0"/>
        <v>1149.02</v>
      </c>
    </row>
    <row r="20" spans="1:15" s="2" customFormat="1" ht="12.75" x14ac:dyDescent="0.2">
      <c r="A20" s="48">
        <v>2003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2" customFormat="1" ht="12.75" x14ac:dyDescent="0.2">
      <c r="A21" s="50" t="s">
        <v>57</v>
      </c>
      <c r="B21" s="19">
        <v>22.7</v>
      </c>
      <c r="C21" s="19">
        <v>72.2</v>
      </c>
      <c r="D21" s="19">
        <v>92.9</v>
      </c>
      <c r="E21" s="19">
        <v>98.4</v>
      </c>
      <c r="F21" s="19">
        <v>7</v>
      </c>
      <c r="G21" s="19">
        <v>2</v>
      </c>
      <c r="H21" s="19">
        <v>13.3</v>
      </c>
      <c r="I21" s="19">
        <v>27.7</v>
      </c>
      <c r="J21" s="19">
        <v>20.2</v>
      </c>
      <c r="K21" s="19">
        <v>183.7</v>
      </c>
      <c r="L21" s="19">
        <v>3.1</v>
      </c>
      <c r="M21" s="19">
        <v>46.1</v>
      </c>
      <c r="N21" s="19">
        <v>557.79999999999995</v>
      </c>
      <c r="O21" s="21">
        <f t="shared" ref="O21:O31" si="1">SUM(B21:N21)</f>
        <v>1147.0999999999999</v>
      </c>
    </row>
    <row r="22" spans="1:15" s="2" customFormat="1" ht="12.75" x14ac:dyDescent="0.2">
      <c r="A22" s="50" t="s">
        <v>58</v>
      </c>
      <c r="B22" s="19">
        <v>23.5</v>
      </c>
      <c r="C22" s="19">
        <v>71</v>
      </c>
      <c r="D22" s="19">
        <v>97</v>
      </c>
      <c r="E22" s="19">
        <v>101.8</v>
      </c>
      <c r="F22" s="19">
        <v>7</v>
      </c>
      <c r="G22" s="19">
        <v>2.1</v>
      </c>
      <c r="H22" s="19">
        <v>13.2</v>
      </c>
      <c r="I22" s="19">
        <v>27.5</v>
      </c>
      <c r="J22" s="19">
        <v>19.3</v>
      </c>
      <c r="K22" s="19">
        <v>183.7</v>
      </c>
      <c r="L22" s="19">
        <v>3</v>
      </c>
      <c r="M22" s="19">
        <v>44.7</v>
      </c>
      <c r="N22" s="19">
        <v>557.9</v>
      </c>
      <c r="O22" s="21">
        <f t="shared" si="1"/>
        <v>1151.7</v>
      </c>
    </row>
    <row r="23" spans="1:15" s="2" customFormat="1" ht="12.75" x14ac:dyDescent="0.2">
      <c r="A23" s="50" t="s">
        <v>47</v>
      </c>
      <c r="B23" s="19">
        <v>27.5</v>
      </c>
      <c r="C23" s="19">
        <v>71.2</v>
      </c>
      <c r="D23" s="19">
        <v>98.6</v>
      </c>
      <c r="E23" s="19">
        <v>103.5</v>
      </c>
      <c r="F23" s="19">
        <v>7.4</v>
      </c>
      <c r="G23" s="19">
        <v>2.1</v>
      </c>
      <c r="H23" s="19">
        <v>13.2</v>
      </c>
      <c r="I23" s="19">
        <v>27.5</v>
      </c>
      <c r="J23" s="19">
        <v>19.3</v>
      </c>
      <c r="K23" s="19">
        <v>183.7</v>
      </c>
      <c r="L23" s="19">
        <v>2.9</v>
      </c>
      <c r="M23" s="19">
        <v>43.8</v>
      </c>
      <c r="N23" s="19">
        <v>557.4</v>
      </c>
      <c r="O23" s="21">
        <f t="shared" si="1"/>
        <v>1158.0999999999999</v>
      </c>
    </row>
    <row r="24" spans="1:15" s="2" customFormat="1" ht="12.75" x14ac:dyDescent="0.2">
      <c r="A24" s="50" t="s">
        <v>48</v>
      </c>
      <c r="B24" s="19">
        <v>27.7</v>
      </c>
      <c r="C24" s="19">
        <v>72.900000000000006</v>
      </c>
      <c r="D24" s="19">
        <v>99.5</v>
      </c>
      <c r="E24" s="19">
        <v>103.9</v>
      </c>
      <c r="F24" s="19">
        <v>7.1</v>
      </c>
      <c r="G24" s="19">
        <v>2.2999999999999998</v>
      </c>
      <c r="H24" s="19">
        <v>13.1</v>
      </c>
      <c r="I24" s="19">
        <v>27.9</v>
      </c>
      <c r="J24" s="19">
        <v>18.2</v>
      </c>
      <c r="K24" s="19">
        <v>182.3</v>
      </c>
      <c r="L24" s="19">
        <v>2.9</v>
      </c>
      <c r="M24" s="19">
        <v>43.6</v>
      </c>
      <c r="N24" s="19">
        <v>552.1</v>
      </c>
      <c r="O24" s="21">
        <f t="shared" si="1"/>
        <v>1153.5</v>
      </c>
    </row>
    <row r="25" spans="1:15" s="2" customFormat="1" ht="12.75" x14ac:dyDescent="0.2">
      <c r="A25" s="50" t="s">
        <v>49</v>
      </c>
      <c r="B25" s="19">
        <v>29.3</v>
      </c>
      <c r="C25" s="19">
        <v>72.5</v>
      </c>
      <c r="D25" s="19">
        <v>101.4</v>
      </c>
      <c r="E25" s="19">
        <v>107.3</v>
      </c>
      <c r="F25" s="19">
        <v>7.5</v>
      </c>
      <c r="G25" s="19">
        <v>2.2999999999999998</v>
      </c>
      <c r="H25" s="19">
        <v>13.1</v>
      </c>
      <c r="I25" s="19">
        <v>27.6</v>
      </c>
      <c r="J25" s="19">
        <v>18.8</v>
      </c>
      <c r="K25" s="19">
        <v>181.8</v>
      </c>
      <c r="L25" s="19">
        <v>2.9</v>
      </c>
      <c r="M25" s="19">
        <v>43.4</v>
      </c>
      <c r="N25" s="19">
        <v>582.29999999999995</v>
      </c>
      <c r="O25" s="21">
        <f t="shared" si="1"/>
        <v>1190.2</v>
      </c>
    </row>
    <row r="26" spans="1:15" s="2" customFormat="1" ht="12.75" x14ac:dyDescent="0.2">
      <c r="A26" s="50" t="s">
        <v>50</v>
      </c>
      <c r="B26" s="19">
        <v>28.2</v>
      </c>
      <c r="C26" s="19">
        <v>73.400000000000006</v>
      </c>
      <c r="D26" s="19">
        <f>55.1+46.8</f>
        <v>101.9</v>
      </c>
      <c r="E26" s="19">
        <v>110.8</v>
      </c>
      <c r="F26" s="19">
        <v>7.5</v>
      </c>
      <c r="G26" s="19">
        <v>2.2999999999999998</v>
      </c>
      <c r="H26" s="19">
        <f>9.8+2.7</f>
        <v>12.5</v>
      </c>
      <c r="I26" s="19">
        <f>18.5+9.2</f>
        <v>27.7</v>
      </c>
      <c r="J26" s="19">
        <v>17.8</v>
      </c>
      <c r="K26" s="19">
        <v>180.3</v>
      </c>
      <c r="L26" s="19">
        <v>2.6</v>
      </c>
      <c r="M26" s="19">
        <v>38.700000000000003</v>
      </c>
      <c r="N26" s="19">
        <v>767.9</v>
      </c>
      <c r="O26" s="21">
        <f t="shared" si="1"/>
        <v>1371.6000000000001</v>
      </c>
    </row>
    <row r="27" spans="1:15" s="2" customFormat="1" ht="12.75" x14ac:dyDescent="0.2">
      <c r="A27" s="50" t="s">
        <v>51</v>
      </c>
      <c r="B27" s="19">
        <v>28</v>
      </c>
      <c r="C27" s="19">
        <v>73.099999999999994</v>
      </c>
      <c r="D27" s="19">
        <v>102.7</v>
      </c>
      <c r="E27" s="19">
        <v>112.1</v>
      </c>
      <c r="F27" s="19">
        <v>7.6</v>
      </c>
      <c r="G27" s="19">
        <v>2.4</v>
      </c>
      <c r="H27" s="19">
        <v>12.5</v>
      </c>
      <c r="I27" s="19">
        <v>24.7</v>
      </c>
      <c r="J27" s="19">
        <v>17.399999999999999</v>
      </c>
      <c r="K27" s="19">
        <v>180.3</v>
      </c>
      <c r="L27" s="19">
        <f>1.9+5.9</f>
        <v>7.8000000000000007</v>
      </c>
      <c r="M27" s="19">
        <v>9.9</v>
      </c>
      <c r="N27" s="19">
        <f>798.3-5.9</f>
        <v>792.4</v>
      </c>
      <c r="O27" s="21">
        <f t="shared" si="1"/>
        <v>1370.8999999999999</v>
      </c>
    </row>
    <row r="28" spans="1:15" s="2" customFormat="1" ht="12.75" x14ac:dyDescent="0.2">
      <c r="A28" s="50" t="s">
        <v>52</v>
      </c>
      <c r="B28" s="19">
        <v>27</v>
      </c>
      <c r="C28" s="19">
        <v>71.900000000000006</v>
      </c>
      <c r="D28" s="19">
        <v>102.9</v>
      </c>
      <c r="E28" s="19">
        <v>114</v>
      </c>
      <c r="F28" s="19">
        <v>7.6</v>
      </c>
      <c r="G28" s="19">
        <v>2.4</v>
      </c>
      <c r="H28" s="19">
        <v>12.3</v>
      </c>
      <c r="I28" s="19">
        <v>27.4</v>
      </c>
      <c r="J28" s="19">
        <v>17</v>
      </c>
      <c r="K28" s="19">
        <v>179.7</v>
      </c>
      <c r="L28" s="19">
        <f>1.9+6.3</f>
        <v>8.1999999999999993</v>
      </c>
      <c r="M28" s="19">
        <v>9.8000000000000007</v>
      </c>
      <c r="N28" s="19">
        <f>796.1-6.3</f>
        <v>789.80000000000007</v>
      </c>
      <c r="O28" s="21">
        <f t="shared" si="1"/>
        <v>1370</v>
      </c>
    </row>
    <row r="29" spans="1:15" s="2" customFormat="1" ht="12.75" x14ac:dyDescent="0.2">
      <c r="A29" s="50" t="s">
        <v>59</v>
      </c>
      <c r="B29" s="19">
        <v>28.2</v>
      </c>
      <c r="C29" s="19">
        <v>71.3</v>
      </c>
      <c r="D29" s="19">
        <v>102.2</v>
      </c>
      <c r="E29" s="19">
        <v>115.1</v>
      </c>
      <c r="F29" s="19">
        <v>8.1</v>
      </c>
      <c r="G29" s="19">
        <v>2.2999999999999998</v>
      </c>
      <c r="H29" s="19">
        <v>12.3</v>
      </c>
      <c r="I29" s="19">
        <v>28.3</v>
      </c>
      <c r="J29" s="19">
        <v>18</v>
      </c>
      <c r="K29" s="19">
        <v>179.7</v>
      </c>
      <c r="L29" s="19">
        <f>1.9+7.3</f>
        <v>9.1999999999999993</v>
      </c>
      <c r="M29" s="19">
        <v>9.6999999999999993</v>
      </c>
      <c r="N29" s="19">
        <f>776-7.3</f>
        <v>768.7</v>
      </c>
      <c r="O29" s="21">
        <f t="shared" si="1"/>
        <v>1353.1000000000001</v>
      </c>
    </row>
    <row r="30" spans="1:15" s="2" customFormat="1" ht="12.75" x14ac:dyDescent="0.2">
      <c r="A30" s="50" t="s">
        <v>54</v>
      </c>
      <c r="B30" s="19">
        <v>28.1</v>
      </c>
      <c r="C30" s="19">
        <v>71.099999999999994</v>
      </c>
      <c r="D30" s="19">
        <v>103.4</v>
      </c>
      <c r="E30" s="19">
        <v>118.5</v>
      </c>
      <c r="F30" s="19">
        <v>7.8</v>
      </c>
      <c r="G30" s="19">
        <v>2.2000000000000002</v>
      </c>
      <c r="H30" s="19">
        <v>12.2</v>
      </c>
      <c r="I30" s="19">
        <v>27.8</v>
      </c>
      <c r="J30" s="19">
        <v>16.899999999999999</v>
      </c>
      <c r="K30" s="19">
        <v>178.3</v>
      </c>
      <c r="L30" s="19">
        <f>1.9+8.1</f>
        <v>10</v>
      </c>
      <c r="M30" s="19">
        <v>8.9</v>
      </c>
      <c r="N30" s="19">
        <f>772.7-8.1</f>
        <v>764.6</v>
      </c>
      <c r="O30" s="21">
        <f t="shared" si="1"/>
        <v>1349.8</v>
      </c>
    </row>
    <row r="31" spans="1:15" s="2" customFormat="1" ht="12.75" x14ac:dyDescent="0.2">
      <c r="A31" s="50" t="s">
        <v>55</v>
      </c>
      <c r="B31" s="19">
        <v>28.8</v>
      </c>
      <c r="C31" s="19">
        <v>70.8</v>
      </c>
      <c r="D31" s="19">
        <v>107.2</v>
      </c>
      <c r="E31" s="19">
        <v>120.5</v>
      </c>
      <c r="F31" s="19">
        <v>7.8</v>
      </c>
      <c r="G31" s="19">
        <v>2.2000000000000002</v>
      </c>
      <c r="H31" s="19">
        <v>12.2</v>
      </c>
      <c r="I31" s="19">
        <v>27.8</v>
      </c>
      <c r="J31" s="19">
        <v>17.100000000000001</v>
      </c>
      <c r="K31" s="19">
        <v>177.8</v>
      </c>
      <c r="L31" s="19">
        <f>1.9+8.4</f>
        <v>10.3</v>
      </c>
      <c r="M31" s="19">
        <v>8.9</v>
      </c>
      <c r="N31" s="19">
        <f>849.1-8.4</f>
        <v>840.7</v>
      </c>
      <c r="O31" s="21">
        <f t="shared" si="1"/>
        <v>1432.1</v>
      </c>
    </row>
    <row r="32" spans="1:15" s="2" customFormat="1" ht="12.75" x14ac:dyDescent="0.2">
      <c r="A32" s="50" t="s">
        <v>56</v>
      </c>
      <c r="B32" s="19">
        <v>29.9</v>
      </c>
      <c r="C32" s="19">
        <v>71</v>
      </c>
      <c r="D32" s="19">
        <v>106.9</v>
      </c>
      <c r="E32" s="19">
        <v>126.8</v>
      </c>
      <c r="F32" s="19">
        <v>7.9</v>
      </c>
      <c r="G32" s="19">
        <v>2.2000000000000002</v>
      </c>
      <c r="H32" s="19">
        <v>11.7</v>
      </c>
      <c r="I32" s="19">
        <v>27.3</v>
      </c>
      <c r="J32" s="19">
        <v>16.600000000000001</v>
      </c>
      <c r="K32" s="19">
        <v>176.6</v>
      </c>
      <c r="L32" s="19">
        <f>1.4+8.4</f>
        <v>9.8000000000000007</v>
      </c>
      <c r="M32" s="19">
        <v>8.8000000000000007</v>
      </c>
      <c r="N32" s="19">
        <f>912.3-8.4</f>
        <v>903.9</v>
      </c>
      <c r="O32" s="21">
        <f>SUM(B32:N32)</f>
        <v>1499.3999999999999</v>
      </c>
    </row>
    <row r="33" spans="1:15" s="2" customFormat="1" ht="12.75" x14ac:dyDescent="0.2">
      <c r="A33" s="48">
        <v>2004</v>
      </c>
      <c r="B33" s="22"/>
      <c r="C33" s="22"/>
      <c r="D33" s="22" t="s">
        <v>0</v>
      </c>
      <c r="E33" s="22" t="s">
        <v>0</v>
      </c>
      <c r="F33" s="22" t="s">
        <v>0</v>
      </c>
      <c r="G33" s="22" t="s">
        <v>0</v>
      </c>
      <c r="H33" s="22" t="s">
        <v>0</v>
      </c>
      <c r="I33" s="22" t="s">
        <v>0</v>
      </c>
      <c r="J33" s="22" t="s">
        <v>0</v>
      </c>
      <c r="K33" s="22" t="s">
        <v>0</v>
      </c>
      <c r="L33" s="22" t="s">
        <v>0</v>
      </c>
      <c r="M33" s="22" t="s">
        <v>0</v>
      </c>
      <c r="N33" s="22" t="s">
        <v>0</v>
      </c>
      <c r="O33" s="22"/>
    </row>
    <row r="34" spans="1:15" s="2" customFormat="1" ht="12.75" x14ac:dyDescent="0.2">
      <c r="A34" s="50" t="s">
        <v>57</v>
      </c>
      <c r="B34" s="19">
        <v>31.9</v>
      </c>
      <c r="C34" s="19">
        <v>70.099999999999994</v>
      </c>
      <c r="D34" s="19">
        <v>107.8</v>
      </c>
      <c r="E34" s="19">
        <v>127.9</v>
      </c>
      <c r="F34" s="19">
        <v>8</v>
      </c>
      <c r="G34" s="19">
        <v>2.2999999999999998</v>
      </c>
      <c r="H34" s="19">
        <v>11.6</v>
      </c>
      <c r="I34" s="19">
        <v>30</v>
      </c>
      <c r="J34" s="19">
        <v>16.899999999999999</v>
      </c>
      <c r="K34" s="19">
        <v>176.6</v>
      </c>
      <c r="L34" s="19">
        <f>1.4+8.4</f>
        <v>9.8000000000000007</v>
      </c>
      <c r="M34" s="19">
        <v>8.5</v>
      </c>
      <c r="N34" s="19">
        <v>945.5</v>
      </c>
      <c r="O34" s="21">
        <f t="shared" ref="O34:O44" si="2">SUM(B34:N34)</f>
        <v>1546.9</v>
      </c>
    </row>
    <row r="35" spans="1:15" s="2" customFormat="1" ht="12.75" x14ac:dyDescent="0.2">
      <c r="A35" s="50" t="s">
        <v>58</v>
      </c>
      <c r="B35" s="19">
        <v>31.8</v>
      </c>
      <c r="C35" s="19">
        <v>69.099999999999994</v>
      </c>
      <c r="D35" s="19">
        <v>108.5</v>
      </c>
      <c r="E35" s="19">
        <v>129.6</v>
      </c>
      <c r="F35" s="19">
        <v>8</v>
      </c>
      <c r="G35" s="19">
        <v>2.4</v>
      </c>
      <c r="H35" s="19">
        <v>11.6</v>
      </c>
      <c r="I35" s="19">
        <v>30.1</v>
      </c>
      <c r="J35" s="19">
        <v>17.3</v>
      </c>
      <c r="K35" s="19">
        <v>176</v>
      </c>
      <c r="L35" s="19">
        <f>1.4+9</f>
        <v>10.4</v>
      </c>
      <c r="M35" s="19">
        <v>8.4</v>
      </c>
      <c r="N35" s="19">
        <v>945.4</v>
      </c>
      <c r="O35" s="21">
        <f t="shared" si="2"/>
        <v>1548.6</v>
      </c>
    </row>
    <row r="36" spans="1:15" s="2" customFormat="1" ht="12.75" x14ac:dyDescent="0.2">
      <c r="A36" s="50" t="s">
        <v>47</v>
      </c>
      <c r="B36" s="19">
        <v>31</v>
      </c>
      <c r="C36" s="19">
        <v>69.3</v>
      </c>
      <c r="D36" s="19">
        <v>107.8</v>
      </c>
      <c r="E36" s="19">
        <v>130.9</v>
      </c>
      <c r="F36" s="19">
        <v>8</v>
      </c>
      <c r="G36" s="19">
        <v>2.4</v>
      </c>
      <c r="H36" s="19">
        <v>11.5</v>
      </c>
      <c r="I36" s="19">
        <v>30.1</v>
      </c>
      <c r="J36" s="19">
        <v>17.100000000000001</v>
      </c>
      <c r="K36" s="19">
        <v>186</v>
      </c>
      <c r="L36" s="19">
        <f>1.4+9</f>
        <v>10.4</v>
      </c>
      <c r="M36" s="19">
        <v>8.3000000000000007</v>
      </c>
      <c r="N36" s="19">
        <v>968</v>
      </c>
      <c r="O36" s="21">
        <f t="shared" si="2"/>
        <v>1580.8</v>
      </c>
    </row>
    <row r="37" spans="1:15" s="2" customFormat="1" ht="12.75" x14ac:dyDescent="0.2">
      <c r="A37" s="50" t="s">
        <v>48</v>
      </c>
      <c r="B37" s="19">
        <v>30.4</v>
      </c>
      <c r="C37" s="19">
        <v>70.099999999999994</v>
      </c>
      <c r="D37" s="19">
        <v>109.6</v>
      </c>
      <c r="E37" s="19">
        <v>132.80000000000001</v>
      </c>
      <c r="F37" s="19">
        <v>7.7</v>
      </c>
      <c r="G37" s="19">
        <v>2.1</v>
      </c>
      <c r="H37" s="19">
        <v>11.3</v>
      </c>
      <c r="I37" s="19">
        <v>29.8</v>
      </c>
      <c r="J37" s="19">
        <v>16.5</v>
      </c>
      <c r="K37" s="19">
        <v>184.7</v>
      </c>
      <c r="L37" s="19">
        <f>1.4+9</f>
        <v>10.4</v>
      </c>
      <c r="M37" s="19">
        <v>7.6</v>
      </c>
      <c r="N37" s="19">
        <v>963.9</v>
      </c>
      <c r="O37" s="21">
        <f t="shared" si="2"/>
        <v>1576.9</v>
      </c>
    </row>
    <row r="38" spans="1:15" s="2" customFormat="1" ht="12.75" x14ac:dyDescent="0.2">
      <c r="A38" s="50" t="s">
        <v>49</v>
      </c>
      <c r="B38" s="19">
        <v>31.1</v>
      </c>
      <c r="C38" s="19">
        <v>69.5</v>
      </c>
      <c r="D38" s="19">
        <v>109.9</v>
      </c>
      <c r="E38" s="19">
        <v>132.1</v>
      </c>
      <c r="F38" s="19">
        <v>7.7</v>
      </c>
      <c r="G38" s="19">
        <v>2.1</v>
      </c>
      <c r="H38" s="19">
        <v>11.3</v>
      </c>
      <c r="I38" s="19">
        <v>29.8</v>
      </c>
      <c r="J38" s="19">
        <v>17.2</v>
      </c>
      <c r="K38" s="19">
        <v>184.2</v>
      </c>
      <c r="L38" s="19">
        <f>1.4+9</f>
        <v>10.4</v>
      </c>
      <c r="M38" s="19">
        <v>7.5</v>
      </c>
      <c r="N38" s="19">
        <v>963.5</v>
      </c>
      <c r="O38" s="21">
        <f t="shared" si="2"/>
        <v>1576.3000000000002</v>
      </c>
    </row>
    <row r="39" spans="1:15" s="2" customFormat="1" ht="12.75" x14ac:dyDescent="0.2">
      <c r="A39" s="50" t="s">
        <v>50</v>
      </c>
      <c r="B39" s="19">
        <v>30.7</v>
      </c>
      <c r="C39" s="19">
        <v>69.8</v>
      </c>
      <c r="D39" s="19">
        <v>109.1</v>
      </c>
      <c r="E39" s="19">
        <v>137.19999999999999</v>
      </c>
      <c r="F39" s="19">
        <v>7.8</v>
      </c>
      <c r="G39" s="19">
        <v>2.1</v>
      </c>
      <c r="H39" s="19">
        <v>10.8</v>
      </c>
      <c r="I39" s="19">
        <v>29.4</v>
      </c>
      <c r="J39" s="19">
        <v>16.899999999999999</v>
      </c>
      <c r="K39" s="19">
        <v>182.6</v>
      </c>
      <c r="L39" s="19">
        <f>1.3+9</f>
        <v>10.3</v>
      </c>
      <c r="M39" s="19">
        <v>7.4</v>
      </c>
      <c r="N39" s="19">
        <v>959.9</v>
      </c>
      <c r="O39" s="21">
        <f t="shared" si="2"/>
        <v>1574</v>
      </c>
    </row>
    <row r="40" spans="1:15" s="2" customFormat="1" ht="12.75" x14ac:dyDescent="0.2">
      <c r="A40" s="50" t="s">
        <v>51</v>
      </c>
      <c r="B40" s="19">
        <v>30.4</v>
      </c>
      <c r="C40" s="19">
        <v>69.099999999999994</v>
      </c>
      <c r="D40" s="19">
        <v>117.9</v>
      </c>
      <c r="E40" s="19">
        <v>137.30000000000001</v>
      </c>
      <c r="F40" s="19">
        <v>7.8</v>
      </c>
      <c r="G40" s="19">
        <v>2.1</v>
      </c>
      <c r="H40" s="19">
        <v>10.8</v>
      </c>
      <c r="I40" s="19">
        <v>29.4</v>
      </c>
      <c r="J40" s="19">
        <v>14.3</v>
      </c>
      <c r="K40" s="19">
        <v>182.6</v>
      </c>
      <c r="L40" s="19">
        <v>10.3</v>
      </c>
      <c r="M40" s="19">
        <v>7.2</v>
      </c>
      <c r="N40" s="19">
        <v>958.6</v>
      </c>
      <c r="O40" s="21">
        <f t="shared" si="2"/>
        <v>1577.8000000000002</v>
      </c>
    </row>
    <row r="41" spans="1:15" s="2" customFormat="1" ht="12.75" x14ac:dyDescent="0.2">
      <c r="A41" s="50" t="s">
        <v>52</v>
      </c>
      <c r="B41" s="19">
        <v>30.5</v>
      </c>
      <c r="C41" s="19">
        <v>67.8</v>
      </c>
      <c r="D41" s="19">
        <v>120.5</v>
      </c>
      <c r="E41" s="19">
        <v>137.80000000000001</v>
      </c>
      <c r="F41" s="19">
        <v>7.8</v>
      </c>
      <c r="G41" s="19">
        <v>2.2000000000000002</v>
      </c>
      <c r="H41" s="19">
        <v>10.6</v>
      </c>
      <c r="I41" s="19">
        <v>29.6</v>
      </c>
      <c r="J41" s="19">
        <v>14.1</v>
      </c>
      <c r="K41" s="19">
        <v>180.7</v>
      </c>
      <c r="L41" s="19">
        <f>1.2+9</f>
        <v>10.199999999999999</v>
      </c>
      <c r="M41" s="19">
        <v>7.1</v>
      </c>
      <c r="N41" s="19">
        <v>958.5</v>
      </c>
      <c r="O41" s="21">
        <f t="shared" si="2"/>
        <v>1577.4</v>
      </c>
    </row>
    <row r="42" spans="1:15" s="2" customFormat="1" ht="12.75" x14ac:dyDescent="0.2">
      <c r="A42" s="50" t="s">
        <v>59</v>
      </c>
      <c r="B42" s="19">
        <v>30.8</v>
      </c>
      <c r="C42" s="19">
        <v>67.8</v>
      </c>
      <c r="D42" s="19">
        <v>120.4</v>
      </c>
      <c r="E42" s="19">
        <v>138.30000000000001</v>
      </c>
      <c r="F42" s="19">
        <v>7.9</v>
      </c>
      <c r="G42" s="19">
        <v>2.2000000000000002</v>
      </c>
      <c r="H42" s="19">
        <v>10.6</v>
      </c>
      <c r="I42" s="19">
        <v>29.8</v>
      </c>
      <c r="J42" s="19">
        <v>14.1</v>
      </c>
      <c r="K42" s="19">
        <v>180.8</v>
      </c>
      <c r="L42" s="19">
        <f>1.2+9</f>
        <v>10.199999999999999</v>
      </c>
      <c r="M42" s="19">
        <v>6.9</v>
      </c>
      <c r="N42" s="19">
        <v>957.1</v>
      </c>
      <c r="O42" s="21">
        <f t="shared" si="2"/>
        <v>1576.9</v>
      </c>
    </row>
    <row r="43" spans="1:15" s="2" customFormat="1" ht="12.75" x14ac:dyDescent="0.2">
      <c r="A43" s="50" t="s">
        <v>54</v>
      </c>
      <c r="B43" s="19">
        <v>31.5</v>
      </c>
      <c r="C43" s="19">
        <v>67.599999999999994</v>
      </c>
      <c r="D43" s="19">
        <v>122.5</v>
      </c>
      <c r="E43" s="19">
        <v>139.1</v>
      </c>
      <c r="F43" s="19">
        <v>7.6</v>
      </c>
      <c r="G43" s="19">
        <v>1.8</v>
      </c>
      <c r="H43" s="19">
        <v>10.5</v>
      </c>
      <c r="I43" s="19">
        <v>29.3</v>
      </c>
      <c r="J43" s="19">
        <v>12.9</v>
      </c>
      <c r="K43" s="19">
        <v>179.4</v>
      </c>
      <c r="L43" s="19">
        <v>10.199999999999999</v>
      </c>
      <c r="M43" s="19">
        <v>6.3</v>
      </c>
      <c r="N43" s="23">
        <v>1083.0999999999999</v>
      </c>
      <c r="O43" s="21">
        <f t="shared" si="2"/>
        <v>1701.8</v>
      </c>
    </row>
    <row r="44" spans="1:15" s="2" customFormat="1" ht="12.75" x14ac:dyDescent="0.2">
      <c r="A44" s="50" t="s">
        <v>55</v>
      </c>
      <c r="B44" s="19">
        <v>32.6</v>
      </c>
      <c r="C44" s="19">
        <v>67.599999999999994</v>
      </c>
      <c r="D44" s="19">
        <v>124.9</v>
      </c>
      <c r="E44" s="19">
        <v>137.4</v>
      </c>
      <c r="F44" s="19">
        <v>7.6</v>
      </c>
      <c r="G44" s="19">
        <v>2.1</v>
      </c>
      <c r="H44" s="19">
        <v>10.5</v>
      </c>
      <c r="I44" s="19">
        <v>29.3</v>
      </c>
      <c r="J44" s="19">
        <v>13.3</v>
      </c>
      <c r="K44" s="19">
        <v>199.4</v>
      </c>
      <c r="L44" s="19">
        <v>10.199999999999999</v>
      </c>
      <c r="M44" s="19">
        <v>6.2</v>
      </c>
      <c r="N44" s="23">
        <v>1240.5999999999999</v>
      </c>
      <c r="O44" s="21">
        <f t="shared" si="2"/>
        <v>1881.7</v>
      </c>
    </row>
    <row r="45" spans="1:15" s="2" customFormat="1" ht="12.75" x14ac:dyDescent="0.2">
      <c r="A45" s="50" t="s">
        <v>56</v>
      </c>
      <c r="B45" s="19">
        <v>33</v>
      </c>
      <c r="C45" s="19">
        <v>67.7</v>
      </c>
      <c r="D45" s="19">
        <v>127.9</v>
      </c>
      <c r="E45" s="19">
        <v>137.5</v>
      </c>
      <c r="F45" s="19">
        <v>7.8</v>
      </c>
      <c r="G45" s="19">
        <v>2.1</v>
      </c>
      <c r="H45" s="19">
        <v>9.9</v>
      </c>
      <c r="I45" s="19">
        <v>28.7</v>
      </c>
      <c r="J45" s="19">
        <v>12.4</v>
      </c>
      <c r="K45" s="19">
        <v>198.6</v>
      </c>
      <c r="L45" s="19">
        <v>10.1</v>
      </c>
      <c r="M45" s="19">
        <v>6.1</v>
      </c>
      <c r="N45" s="23">
        <v>1056.3</v>
      </c>
      <c r="O45" s="21">
        <f>SUM(B45:N45)</f>
        <v>1698.1</v>
      </c>
    </row>
    <row r="46" spans="1:15" s="2" customFormat="1" ht="15" customHeight="1" x14ac:dyDescent="0.2">
      <c r="A46" s="48">
        <v>2005</v>
      </c>
      <c r="B46" s="22"/>
      <c r="C46" s="22"/>
      <c r="D46" s="22" t="s">
        <v>0</v>
      </c>
      <c r="E46" s="22" t="s">
        <v>0</v>
      </c>
      <c r="F46" s="22" t="s">
        <v>0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24" t="s">
        <v>0</v>
      </c>
      <c r="O46" s="22"/>
    </row>
    <row r="47" spans="1:15" s="2" customFormat="1" ht="12.75" x14ac:dyDescent="0.2">
      <c r="A47" s="50" t="s">
        <v>57</v>
      </c>
      <c r="B47" s="19">
        <v>31.6</v>
      </c>
      <c r="C47" s="19">
        <v>66.599999999999994</v>
      </c>
      <c r="D47" s="19">
        <v>128.80000000000001</v>
      </c>
      <c r="E47" s="19">
        <v>139.9</v>
      </c>
      <c r="F47" s="19">
        <v>7.8</v>
      </c>
      <c r="G47" s="19">
        <v>2.1</v>
      </c>
      <c r="H47" s="19">
        <v>9.9</v>
      </c>
      <c r="I47" s="19">
        <v>29</v>
      </c>
      <c r="J47" s="19">
        <v>12.1</v>
      </c>
      <c r="K47" s="19">
        <v>228.6</v>
      </c>
      <c r="L47" s="19">
        <v>10.1</v>
      </c>
      <c r="M47" s="19">
        <v>5.9</v>
      </c>
      <c r="N47" s="23">
        <v>1075.2</v>
      </c>
      <c r="O47" s="21">
        <f t="shared" ref="O47:O57" si="3">SUM(B47:N47)</f>
        <v>1747.6</v>
      </c>
    </row>
    <row r="48" spans="1:15" s="2" customFormat="1" ht="12.75" x14ac:dyDescent="0.2">
      <c r="A48" s="50" t="s">
        <v>58</v>
      </c>
      <c r="B48" s="19">
        <v>32.200000000000003</v>
      </c>
      <c r="C48" s="19">
        <v>65.099999999999994</v>
      </c>
      <c r="D48" s="19">
        <v>129.6</v>
      </c>
      <c r="E48" s="19">
        <v>141.4</v>
      </c>
      <c r="F48" s="19">
        <v>7.8</v>
      </c>
      <c r="G48" s="19">
        <v>2.1</v>
      </c>
      <c r="H48" s="19">
        <v>9.6999999999999993</v>
      </c>
      <c r="I48" s="19">
        <v>29</v>
      </c>
      <c r="J48" s="19">
        <v>12.3</v>
      </c>
      <c r="K48" s="19">
        <v>224.8</v>
      </c>
      <c r="L48" s="19">
        <v>10.1</v>
      </c>
      <c r="M48" s="19">
        <v>5.7</v>
      </c>
      <c r="N48" s="23">
        <v>1086</v>
      </c>
      <c r="O48" s="21">
        <f t="shared" si="3"/>
        <v>1755.8000000000002</v>
      </c>
    </row>
    <row r="49" spans="1:15" s="2" customFormat="1" ht="12.75" x14ac:dyDescent="0.2">
      <c r="A49" s="50" t="s">
        <v>47</v>
      </c>
      <c r="B49" s="19">
        <v>31.4</v>
      </c>
      <c r="C49" s="19">
        <v>65.099999999999994</v>
      </c>
      <c r="D49" s="19">
        <v>131.1</v>
      </c>
      <c r="E49" s="19">
        <v>141.30000000000001</v>
      </c>
      <c r="F49" s="19">
        <v>7.8</v>
      </c>
      <c r="G49" s="19">
        <v>2.1</v>
      </c>
      <c r="H49" s="19">
        <v>9.6999999999999993</v>
      </c>
      <c r="I49" s="19">
        <v>29.1</v>
      </c>
      <c r="J49" s="19">
        <v>12</v>
      </c>
      <c r="K49" s="19">
        <v>225.7</v>
      </c>
      <c r="L49" s="19">
        <v>10.1</v>
      </c>
      <c r="M49" s="19">
        <v>5.6</v>
      </c>
      <c r="N49" s="23">
        <v>1360</v>
      </c>
      <c r="O49" s="21">
        <f t="shared" si="3"/>
        <v>2031</v>
      </c>
    </row>
    <row r="50" spans="1:15" s="2" customFormat="1" ht="12.75" x14ac:dyDescent="0.2">
      <c r="A50" s="50" t="s">
        <v>48</v>
      </c>
      <c r="B50" s="19">
        <v>31.2</v>
      </c>
      <c r="C50" s="19">
        <v>64.900000000000006</v>
      </c>
      <c r="D50" s="19">
        <v>131.5</v>
      </c>
      <c r="E50" s="19">
        <v>141.5</v>
      </c>
      <c r="F50" s="19">
        <v>7.6</v>
      </c>
      <c r="G50" s="19">
        <v>1.7</v>
      </c>
      <c r="H50" s="19">
        <v>9.6999999999999993</v>
      </c>
      <c r="I50" s="19">
        <v>28.6</v>
      </c>
      <c r="J50" s="19">
        <v>11.7</v>
      </c>
      <c r="K50" s="19">
        <v>224.3</v>
      </c>
      <c r="L50" s="19">
        <v>10.1</v>
      </c>
      <c r="M50" s="19">
        <v>5</v>
      </c>
      <c r="N50" s="23">
        <v>1270.0999999999999</v>
      </c>
      <c r="O50" s="21">
        <f t="shared" si="3"/>
        <v>1937.9</v>
      </c>
    </row>
    <row r="51" spans="1:15" s="2" customFormat="1" ht="12.75" x14ac:dyDescent="0.2">
      <c r="A51" s="50" t="s">
        <v>49</v>
      </c>
      <c r="B51" s="19">
        <v>29.9</v>
      </c>
      <c r="C51" s="19">
        <v>64.3</v>
      </c>
      <c r="D51" s="19">
        <v>133.19999999999999</v>
      </c>
      <c r="E51" s="19">
        <v>141.69999999999999</v>
      </c>
      <c r="F51" s="19">
        <v>7.6</v>
      </c>
      <c r="G51" s="19">
        <v>1.7</v>
      </c>
      <c r="H51" s="19">
        <v>9.6</v>
      </c>
      <c r="I51" s="19">
        <v>28.6</v>
      </c>
      <c r="J51" s="19">
        <v>11</v>
      </c>
      <c r="K51" s="19">
        <v>219.3</v>
      </c>
      <c r="L51" s="19">
        <v>10.1</v>
      </c>
      <c r="M51" s="19">
        <v>4.9000000000000004</v>
      </c>
      <c r="N51" s="23">
        <v>1269.5999999999999</v>
      </c>
      <c r="O51" s="21">
        <f t="shared" si="3"/>
        <v>1931.5</v>
      </c>
    </row>
    <row r="52" spans="1:15" s="2" customFormat="1" ht="12.75" x14ac:dyDescent="0.2">
      <c r="A52" s="50" t="s">
        <v>50</v>
      </c>
      <c r="B52" s="19">
        <v>29.3</v>
      </c>
      <c r="C52" s="19">
        <v>64.599999999999994</v>
      </c>
      <c r="D52" s="19">
        <v>133</v>
      </c>
      <c r="E52" s="19">
        <v>141.80000000000001</v>
      </c>
      <c r="F52" s="19">
        <v>7.6</v>
      </c>
      <c r="G52" s="19">
        <v>1.7</v>
      </c>
      <c r="H52" s="19">
        <v>9</v>
      </c>
      <c r="I52" s="19">
        <v>28.6</v>
      </c>
      <c r="J52" s="19">
        <v>9.9</v>
      </c>
      <c r="K52" s="19">
        <v>222.9</v>
      </c>
      <c r="L52" s="19">
        <v>10</v>
      </c>
      <c r="M52" s="19">
        <v>4.5999999999999996</v>
      </c>
      <c r="N52" s="23">
        <v>1208</v>
      </c>
      <c r="O52" s="21">
        <f t="shared" si="3"/>
        <v>1871</v>
      </c>
    </row>
    <row r="53" spans="1:15" s="2" customFormat="1" ht="12.75" x14ac:dyDescent="0.2">
      <c r="A53" s="50" t="s">
        <v>51</v>
      </c>
      <c r="B53" s="19">
        <v>29.1</v>
      </c>
      <c r="C53" s="19">
        <v>64</v>
      </c>
      <c r="D53" s="19">
        <v>133.69999999999999</v>
      </c>
      <c r="E53" s="19">
        <v>141.30000000000001</v>
      </c>
      <c r="F53" s="19">
        <v>7.6</v>
      </c>
      <c r="G53" s="19">
        <v>1.7</v>
      </c>
      <c r="H53" s="19">
        <v>9</v>
      </c>
      <c r="I53" s="19">
        <v>28.1</v>
      </c>
      <c r="J53" s="19">
        <v>9.6</v>
      </c>
      <c r="K53" s="19">
        <v>222.9</v>
      </c>
      <c r="L53" s="19">
        <v>9.9</v>
      </c>
      <c r="M53" s="19">
        <v>4.2</v>
      </c>
      <c r="N53" s="23">
        <v>1207.5</v>
      </c>
      <c r="O53" s="21">
        <f t="shared" si="3"/>
        <v>1868.6000000000001</v>
      </c>
    </row>
    <row r="54" spans="1:15" s="2" customFormat="1" ht="12.75" x14ac:dyDescent="0.2">
      <c r="A54" s="50" t="s">
        <v>52</v>
      </c>
      <c r="B54" s="19">
        <v>29.2</v>
      </c>
      <c r="C54" s="19">
        <v>62.5</v>
      </c>
      <c r="D54" s="19">
        <v>135.4</v>
      </c>
      <c r="E54" s="19">
        <v>142.1</v>
      </c>
      <c r="F54" s="19">
        <v>7.6</v>
      </c>
      <c r="G54" s="19">
        <v>1.7</v>
      </c>
      <c r="H54" s="19">
        <v>8.9</v>
      </c>
      <c r="I54" s="19">
        <v>28.1</v>
      </c>
      <c r="J54" s="19">
        <v>9.6999999999999993</v>
      </c>
      <c r="K54" s="19">
        <v>219</v>
      </c>
      <c r="L54" s="19">
        <v>9.9</v>
      </c>
      <c r="M54" s="19">
        <v>4.0999999999999996</v>
      </c>
      <c r="N54" s="23">
        <v>1207.4000000000001</v>
      </c>
      <c r="O54" s="21">
        <f t="shared" si="3"/>
        <v>1865.6000000000001</v>
      </c>
    </row>
    <row r="55" spans="1:15" s="2" customFormat="1" ht="12.75" x14ac:dyDescent="0.2">
      <c r="A55" s="50" t="s">
        <v>59</v>
      </c>
      <c r="B55" s="19">
        <v>28.5</v>
      </c>
      <c r="C55" s="19">
        <v>62.9</v>
      </c>
      <c r="D55" s="19">
        <v>135.69999999999999</v>
      </c>
      <c r="E55" s="19">
        <v>141.9</v>
      </c>
      <c r="F55" s="19">
        <v>7.6</v>
      </c>
      <c r="G55" s="19">
        <v>1.3</v>
      </c>
      <c r="H55" s="19">
        <v>8.9</v>
      </c>
      <c r="I55" s="19">
        <v>28.1</v>
      </c>
      <c r="J55" s="19">
        <v>9</v>
      </c>
      <c r="K55" s="19">
        <v>249</v>
      </c>
      <c r="L55" s="19">
        <v>9.9</v>
      </c>
      <c r="M55" s="19">
        <v>4</v>
      </c>
      <c r="N55" s="23">
        <v>1191.8</v>
      </c>
      <c r="O55" s="21">
        <f t="shared" si="3"/>
        <v>1878.6</v>
      </c>
    </row>
    <row r="56" spans="1:15" s="2" customFormat="1" ht="12.75" x14ac:dyDescent="0.2">
      <c r="A56" s="50" t="s">
        <v>54</v>
      </c>
      <c r="B56" s="19">
        <v>28.5</v>
      </c>
      <c r="C56" s="19">
        <v>62.9</v>
      </c>
      <c r="D56" s="19">
        <f>136.8+34.9</f>
        <v>171.70000000000002</v>
      </c>
      <c r="E56" s="19">
        <v>142.19999999999999</v>
      </c>
      <c r="F56" s="19">
        <v>7.4</v>
      </c>
      <c r="G56" s="19">
        <v>1.8</v>
      </c>
      <c r="H56" s="19">
        <v>8.6999999999999993</v>
      </c>
      <c r="I56" s="19">
        <v>27.7</v>
      </c>
      <c r="J56" s="19">
        <v>9.1</v>
      </c>
      <c r="K56" s="19">
        <v>248.1</v>
      </c>
      <c r="L56" s="19">
        <v>9.9</v>
      </c>
      <c r="M56" s="19">
        <v>3.2</v>
      </c>
      <c r="N56" s="23">
        <v>1158.8</v>
      </c>
      <c r="O56" s="21">
        <f t="shared" si="3"/>
        <v>1880</v>
      </c>
    </row>
    <row r="57" spans="1:15" s="2" customFormat="1" ht="12.75" x14ac:dyDescent="0.2">
      <c r="A57" s="50" t="s">
        <v>55</v>
      </c>
      <c r="B57" s="19">
        <v>27.9</v>
      </c>
      <c r="C57" s="19">
        <v>62.6</v>
      </c>
      <c r="D57" s="19">
        <f>139.5+34.9</f>
        <v>174.4</v>
      </c>
      <c r="E57" s="19">
        <v>141.69999999999999</v>
      </c>
      <c r="F57" s="19">
        <v>7.2</v>
      </c>
      <c r="G57" s="19">
        <v>2</v>
      </c>
      <c r="H57" s="19">
        <v>8.6999999999999993</v>
      </c>
      <c r="I57" s="19">
        <v>27.7</v>
      </c>
      <c r="J57" s="19">
        <v>8.8000000000000007</v>
      </c>
      <c r="K57" s="19">
        <v>247.6</v>
      </c>
      <c r="L57" s="19">
        <v>9.9</v>
      </c>
      <c r="M57" s="19">
        <v>3.1</v>
      </c>
      <c r="N57" s="23">
        <v>1151.2</v>
      </c>
      <c r="O57" s="21">
        <f t="shared" si="3"/>
        <v>1872.8</v>
      </c>
    </row>
    <row r="58" spans="1:15" s="2" customFormat="1" ht="12.75" x14ac:dyDescent="0.2">
      <c r="A58" s="50" t="s">
        <v>56</v>
      </c>
      <c r="B58" s="19">
        <v>27.7</v>
      </c>
      <c r="C58" s="19">
        <v>62.6</v>
      </c>
      <c r="D58" s="19">
        <v>173.9</v>
      </c>
      <c r="E58" s="19">
        <v>142</v>
      </c>
      <c r="F58" s="19">
        <v>7.2</v>
      </c>
      <c r="G58" s="19">
        <v>2</v>
      </c>
      <c r="H58" s="19">
        <v>8.1999999999999993</v>
      </c>
      <c r="I58" s="19">
        <v>27.2</v>
      </c>
      <c r="J58" s="19">
        <v>7.8</v>
      </c>
      <c r="K58" s="19">
        <v>246.1</v>
      </c>
      <c r="L58" s="19">
        <v>9.8000000000000007</v>
      </c>
      <c r="M58" s="19">
        <v>3</v>
      </c>
      <c r="N58" s="23">
        <v>1147.7</v>
      </c>
      <c r="O58" s="21">
        <f>SUM(B58:N58)</f>
        <v>1865.1999999999998</v>
      </c>
    </row>
    <row r="59" spans="1:15" s="2" customFormat="1" ht="12.75" x14ac:dyDescent="0.2">
      <c r="A59" s="48">
        <v>2006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4"/>
      <c r="O59" s="22"/>
    </row>
    <row r="60" spans="1:15" s="2" customFormat="1" ht="12.75" x14ac:dyDescent="0.2">
      <c r="A60" s="50" t="s">
        <v>57</v>
      </c>
      <c r="B60" s="19">
        <v>28.3</v>
      </c>
      <c r="C60" s="19">
        <v>61.4</v>
      </c>
      <c r="D60" s="19">
        <v>174.2</v>
      </c>
      <c r="E60" s="19">
        <v>140.1</v>
      </c>
      <c r="F60" s="19">
        <v>7.2</v>
      </c>
      <c r="G60" s="19">
        <v>2</v>
      </c>
      <c r="H60" s="19">
        <v>8</v>
      </c>
      <c r="I60" s="19">
        <v>27.1</v>
      </c>
      <c r="J60" s="19">
        <v>7.9</v>
      </c>
      <c r="K60" s="19">
        <v>276.10000000000002</v>
      </c>
      <c r="L60" s="19">
        <v>35.299999999999997</v>
      </c>
      <c r="M60" s="19">
        <v>1</v>
      </c>
      <c r="N60" s="23">
        <v>1196.0999999999999</v>
      </c>
      <c r="O60" s="21">
        <f>SUM(B60:N60)</f>
        <v>1964.6999999999998</v>
      </c>
    </row>
    <row r="61" spans="1:15" s="2" customFormat="1" ht="12.75" x14ac:dyDescent="0.2">
      <c r="A61" s="50" t="s">
        <v>58</v>
      </c>
      <c r="B61" s="19">
        <v>27.7</v>
      </c>
      <c r="C61" s="19">
        <v>59.9</v>
      </c>
      <c r="D61" s="19">
        <v>174.6</v>
      </c>
      <c r="E61" s="19">
        <v>140</v>
      </c>
      <c r="F61" s="19">
        <v>7.2</v>
      </c>
      <c r="G61" s="19">
        <v>2</v>
      </c>
      <c r="H61" s="19">
        <v>7.9</v>
      </c>
      <c r="I61" s="19">
        <v>27.1</v>
      </c>
      <c r="J61" s="19">
        <v>7.8</v>
      </c>
      <c r="K61" s="19">
        <v>272.10000000000002</v>
      </c>
      <c r="L61" s="19">
        <v>35.200000000000003</v>
      </c>
      <c r="M61" s="19">
        <v>0.9</v>
      </c>
      <c r="N61" s="23">
        <v>1195.7</v>
      </c>
      <c r="O61" s="21">
        <f t="shared" ref="O61:O71" si="4">SUM(B61:N61)</f>
        <v>1958.1</v>
      </c>
    </row>
    <row r="62" spans="1:15" s="2" customFormat="1" ht="12.75" x14ac:dyDescent="0.2">
      <c r="A62" s="50" t="s">
        <v>47</v>
      </c>
      <c r="B62" s="19">
        <v>28</v>
      </c>
      <c r="C62" s="19">
        <v>59.9</v>
      </c>
      <c r="D62" s="19">
        <v>174.1</v>
      </c>
      <c r="E62" s="19">
        <v>139.9</v>
      </c>
      <c r="F62" s="19">
        <v>7.2</v>
      </c>
      <c r="G62" s="19">
        <v>2</v>
      </c>
      <c r="H62" s="19">
        <v>7.9</v>
      </c>
      <c r="I62" s="19">
        <v>27.2</v>
      </c>
      <c r="J62" s="19">
        <v>7.8</v>
      </c>
      <c r="K62" s="19">
        <v>272.10000000000002</v>
      </c>
      <c r="L62" s="19">
        <v>32.200000000000003</v>
      </c>
      <c r="M62" s="19">
        <v>0.8</v>
      </c>
      <c r="N62" s="23">
        <v>1169.4000000000001</v>
      </c>
      <c r="O62" s="21">
        <f t="shared" si="4"/>
        <v>1928.5</v>
      </c>
    </row>
    <row r="63" spans="1:15" s="2" customFormat="1" ht="12.75" x14ac:dyDescent="0.2">
      <c r="A63" s="50" t="s">
        <v>48</v>
      </c>
      <c r="B63" s="19">
        <v>28.8</v>
      </c>
      <c r="C63" s="19">
        <v>58.9</v>
      </c>
      <c r="D63" s="19">
        <v>171</v>
      </c>
      <c r="E63" s="19">
        <v>140.5</v>
      </c>
      <c r="F63" s="19">
        <v>7</v>
      </c>
      <c r="G63" s="19">
        <v>1.8</v>
      </c>
      <c r="H63" s="19">
        <v>7.7</v>
      </c>
      <c r="I63" s="19">
        <v>26.8</v>
      </c>
      <c r="J63" s="19">
        <v>7.5</v>
      </c>
      <c r="K63" s="19">
        <v>270.8</v>
      </c>
      <c r="L63" s="19">
        <v>31.6</v>
      </c>
      <c r="M63" s="19">
        <v>0.6</v>
      </c>
      <c r="N63" s="23">
        <v>1166.2</v>
      </c>
      <c r="O63" s="21">
        <f t="shared" si="4"/>
        <v>1919.2</v>
      </c>
    </row>
    <row r="64" spans="1:15" s="2" customFormat="1" ht="12.75" x14ac:dyDescent="0.2">
      <c r="A64" s="50" t="s">
        <v>49</v>
      </c>
      <c r="B64" s="19">
        <v>29.6</v>
      </c>
      <c r="C64" s="19">
        <v>58.3</v>
      </c>
      <c r="D64" s="19">
        <v>171</v>
      </c>
      <c r="E64" s="19">
        <v>138.9</v>
      </c>
      <c r="F64" s="19">
        <v>6.8</v>
      </c>
      <c r="G64" s="19">
        <v>1.8</v>
      </c>
      <c r="H64" s="19">
        <v>7.7</v>
      </c>
      <c r="I64" s="19">
        <v>27.1</v>
      </c>
      <c r="J64" s="19">
        <v>7.8</v>
      </c>
      <c r="K64" s="19">
        <v>270.3</v>
      </c>
      <c r="L64" s="19">
        <v>31.6</v>
      </c>
      <c r="M64" s="19">
        <v>0.6</v>
      </c>
      <c r="N64" s="23">
        <v>1167.5</v>
      </c>
      <c r="O64" s="21">
        <f t="shared" si="4"/>
        <v>1919</v>
      </c>
    </row>
    <row r="65" spans="1:15" s="2" customFormat="1" ht="12.75" x14ac:dyDescent="0.2">
      <c r="A65" s="50" t="s">
        <v>50</v>
      </c>
      <c r="B65" s="19">
        <v>28.9</v>
      </c>
      <c r="C65" s="19">
        <v>58.4</v>
      </c>
      <c r="D65" s="19">
        <v>169.7</v>
      </c>
      <c r="E65" s="19">
        <v>139</v>
      </c>
      <c r="F65" s="19">
        <v>6.8</v>
      </c>
      <c r="G65" s="19">
        <v>1.8</v>
      </c>
      <c r="H65" s="19">
        <v>7.2</v>
      </c>
      <c r="I65" s="19">
        <v>26.5</v>
      </c>
      <c r="J65" s="19">
        <v>6.5</v>
      </c>
      <c r="K65" s="19">
        <v>268.7</v>
      </c>
      <c r="L65" s="19">
        <v>33</v>
      </c>
      <c r="M65" s="19">
        <v>0.6</v>
      </c>
      <c r="N65" s="23">
        <v>1162.7</v>
      </c>
      <c r="O65" s="21">
        <f t="shared" si="4"/>
        <v>1909.8000000000002</v>
      </c>
    </row>
    <row r="66" spans="1:15" s="2" customFormat="1" ht="12.75" x14ac:dyDescent="0.2">
      <c r="A66" s="50" t="s">
        <v>51</v>
      </c>
      <c r="B66" s="19">
        <v>28.9</v>
      </c>
      <c r="C66" s="19">
        <v>57.9</v>
      </c>
      <c r="D66" s="19">
        <v>173</v>
      </c>
      <c r="E66" s="19">
        <v>138.19999999999999</v>
      </c>
      <c r="F66" s="19">
        <v>6.8</v>
      </c>
      <c r="G66" s="19">
        <v>1.8</v>
      </c>
      <c r="H66" s="19">
        <v>7.1</v>
      </c>
      <c r="I66" s="19">
        <v>26.5</v>
      </c>
      <c r="J66" s="19">
        <v>6.6</v>
      </c>
      <c r="K66" s="19">
        <v>268.7</v>
      </c>
      <c r="L66" s="19">
        <v>82.1</v>
      </c>
      <c r="M66" s="19">
        <v>0.4</v>
      </c>
      <c r="N66" s="23">
        <v>1160.2</v>
      </c>
      <c r="O66" s="21">
        <f t="shared" si="4"/>
        <v>1958.2</v>
      </c>
    </row>
    <row r="67" spans="1:15" s="2" customFormat="1" ht="12.75" x14ac:dyDescent="0.2">
      <c r="A67" s="50" t="s">
        <v>52</v>
      </c>
      <c r="B67" s="19">
        <v>29.1</v>
      </c>
      <c r="C67" s="19">
        <v>56.3</v>
      </c>
      <c r="D67" s="19">
        <v>175</v>
      </c>
      <c r="E67" s="19">
        <v>137.9</v>
      </c>
      <c r="F67" s="19">
        <v>6.8</v>
      </c>
      <c r="G67" s="19">
        <v>1.8</v>
      </c>
      <c r="H67" s="19">
        <v>6.9</v>
      </c>
      <c r="I67" s="19">
        <v>26.5</v>
      </c>
      <c r="J67" s="19">
        <v>6.8</v>
      </c>
      <c r="K67" s="19">
        <v>264.8</v>
      </c>
      <c r="L67" s="19">
        <v>81.2</v>
      </c>
      <c r="M67" s="19">
        <v>0.4</v>
      </c>
      <c r="N67" s="23">
        <v>1149</v>
      </c>
      <c r="O67" s="21">
        <f t="shared" si="4"/>
        <v>1942.5</v>
      </c>
    </row>
    <row r="68" spans="1:15" s="2" customFormat="1" ht="12.75" x14ac:dyDescent="0.2">
      <c r="A68" s="50" t="s">
        <v>59</v>
      </c>
      <c r="B68" s="19">
        <v>28.3</v>
      </c>
      <c r="C68" s="19">
        <v>56.2</v>
      </c>
      <c r="D68" s="19">
        <v>174.2</v>
      </c>
      <c r="E68" s="19">
        <v>138.69999999999999</v>
      </c>
      <c r="F68" s="19">
        <v>6.8</v>
      </c>
      <c r="G68" s="19">
        <v>1.8</v>
      </c>
      <c r="H68" s="19">
        <v>6.9</v>
      </c>
      <c r="I68" s="19">
        <v>26.2</v>
      </c>
      <c r="J68" s="19">
        <v>6.6</v>
      </c>
      <c r="K68" s="19">
        <v>264.8</v>
      </c>
      <c r="L68" s="19">
        <v>78.5</v>
      </c>
      <c r="M68" s="19">
        <v>0.4</v>
      </c>
      <c r="N68" s="23">
        <v>1130.8</v>
      </c>
      <c r="O68" s="21">
        <f t="shared" si="4"/>
        <v>1920.1999999999998</v>
      </c>
    </row>
    <row r="69" spans="1:15" s="2" customFormat="1" ht="12.75" x14ac:dyDescent="0.2">
      <c r="A69" s="50" t="s">
        <v>54</v>
      </c>
      <c r="B69" s="19">
        <v>28.3</v>
      </c>
      <c r="C69" s="19">
        <v>55.3</v>
      </c>
      <c r="D69" s="19">
        <v>173.9</v>
      </c>
      <c r="E69" s="19">
        <v>139</v>
      </c>
      <c r="F69" s="19">
        <v>6.7</v>
      </c>
      <c r="G69" s="19">
        <v>1.7</v>
      </c>
      <c r="H69" s="19">
        <v>6.8</v>
      </c>
      <c r="I69" s="19">
        <v>26.2</v>
      </c>
      <c r="J69" s="19">
        <v>6.1</v>
      </c>
      <c r="K69" s="19">
        <v>263.39999999999998</v>
      </c>
      <c r="L69" s="19">
        <v>77.599999999999994</v>
      </c>
      <c r="M69" s="19">
        <v>0.2</v>
      </c>
      <c r="N69" s="23">
        <v>1122.7</v>
      </c>
      <c r="O69" s="21">
        <f t="shared" si="4"/>
        <v>1907.9</v>
      </c>
    </row>
    <row r="70" spans="1:15" s="2" customFormat="1" ht="12.75" x14ac:dyDescent="0.2">
      <c r="A70" s="50" t="s">
        <v>55</v>
      </c>
      <c r="B70" s="19">
        <v>29.3</v>
      </c>
      <c r="C70" s="19">
        <v>54.6</v>
      </c>
      <c r="D70" s="19">
        <v>174.2</v>
      </c>
      <c r="E70" s="19">
        <v>137.6</v>
      </c>
      <c r="F70" s="19">
        <v>6.5</v>
      </c>
      <c r="G70" s="19">
        <v>1.7</v>
      </c>
      <c r="H70" s="19">
        <v>6.8</v>
      </c>
      <c r="I70" s="19">
        <v>25.6</v>
      </c>
      <c r="J70" s="19">
        <v>6.3</v>
      </c>
      <c r="K70" s="19">
        <v>262.89999999999998</v>
      </c>
      <c r="L70" s="19">
        <v>77.599999999999994</v>
      </c>
      <c r="M70" s="19">
        <v>0.2</v>
      </c>
      <c r="N70" s="23">
        <v>1124.4000000000001</v>
      </c>
      <c r="O70" s="21">
        <f t="shared" si="4"/>
        <v>1907.7000000000003</v>
      </c>
    </row>
    <row r="71" spans="1:15" s="2" customFormat="1" ht="12.75" x14ac:dyDescent="0.2">
      <c r="A71" s="50" t="s">
        <v>56</v>
      </c>
      <c r="B71" s="19">
        <v>28.9</v>
      </c>
      <c r="C71" s="19">
        <v>54.6</v>
      </c>
      <c r="D71" s="19">
        <v>172.5</v>
      </c>
      <c r="E71" s="19">
        <v>159</v>
      </c>
      <c r="F71" s="19">
        <v>6.5</v>
      </c>
      <c r="G71" s="19">
        <v>1.7</v>
      </c>
      <c r="H71" s="19">
        <v>6.2</v>
      </c>
      <c r="I71" s="19">
        <v>25.1</v>
      </c>
      <c r="J71" s="19">
        <v>5.0999999999999996</v>
      </c>
      <c r="K71" s="19">
        <v>261.39999999999998</v>
      </c>
      <c r="L71" s="19">
        <v>127.4</v>
      </c>
      <c r="M71" s="19">
        <v>0.2</v>
      </c>
      <c r="N71" s="23">
        <v>1121.7</v>
      </c>
      <c r="O71" s="21">
        <f t="shared" si="4"/>
        <v>1970.3000000000002</v>
      </c>
    </row>
    <row r="72" spans="1:15" s="2" customFormat="1" ht="12.75" x14ac:dyDescent="0.2">
      <c r="A72" s="48">
        <v>2007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s="2" customFormat="1" ht="12.75" x14ac:dyDescent="0.2">
      <c r="A73" s="50" t="s">
        <v>57</v>
      </c>
      <c r="B73" s="19">
        <v>28.4</v>
      </c>
      <c r="C73" s="19">
        <v>52.2</v>
      </c>
      <c r="D73" s="19">
        <v>172.6</v>
      </c>
      <c r="E73" s="19">
        <v>158.4</v>
      </c>
      <c r="F73" s="19">
        <v>6.5</v>
      </c>
      <c r="G73" s="19">
        <v>1.6</v>
      </c>
      <c r="H73" s="19">
        <v>6</v>
      </c>
      <c r="I73" s="19">
        <v>25.1</v>
      </c>
      <c r="J73" s="19">
        <v>5</v>
      </c>
      <c r="K73" s="19">
        <v>281.39999999999998</v>
      </c>
      <c r="L73" s="19">
        <v>127.1</v>
      </c>
      <c r="M73" s="19">
        <v>0</v>
      </c>
      <c r="N73" s="23">
        <v>1122</v>
      </c>
      <c r="O73" s="21">
        <f>SUM(B73:N73)</f>
        <v>1986.3000000000002</v>
      </c>
    </row>
    <row r="74" spans="1:15" s="2" customFormat="1" ht="12.75" x14ac:dyDescent="0.2">
      <c r="A74" s="50" t="s">
        <v>58</v>
      </c>
      <c r="B74" s="19">
        <v>28.9</v>
      </c>
      <c r="C74" s="19">
        <v>52.2</v>
      </c>
      <c r="D74" s="19">
        <v>172.8</v>
      </c>
      <c r="E74" s="19">
        <v>158.80000000000001</v>
      </c>
      <c r="F74" s="19">
        <v>6.5</v>
      </c>
      <c r="G74" s="19">
        <v>1.6</v>
      </c>
      <c r="H74" s="19">
        <v>6</v>
      </c>
      <c r="I74" s="19">
        <v>25.1</v>
      </c>
      <c r="J74" s="19">
        <v>5</v>
      </c>
      <c r="K74" s="19">
        <v>277.39999999999998</v>
      </c>
      <c r="L74" s="19">
        <v>26.2</v>
      </c>
      <c r="M74" s="19">
        <v>0</v>
      </c>
      <c r="N74" s="23">
        <v>1169.7</v>
      </c>
      <c r="O74" s="21">
        <f t="shared" ref="O74:O97" si="5">SUM(B74:N74)</f>
        <v>1930.2000000000003</v>
      </c>
    </row>
    <row r="75" spans="1:15" s="2" customFormat="1" ht="12.75" x14ac:dyDescent="0.2">
      <c r="A75" s="50" t="s">
        <v>47</v>
      </c>
      <c r="B75" s="19">
        <v>28.8</v>
      </c>
      <c r="C75" s="19">
        <v>52.2</v>
      </c>
      <c r="D75" s="19">
        <v>171.6</v>
      </c>
      <c r="E75" s="19">
        <v>159.4</v>
      </c>
      <c r="F75" s="19">
        <v>6.5</v>
      </c>
      <c r="G75" s="19">
        <v>1.6</v>
      </c>
      <c r="H75" s="19">
        <v>6</v>
      </c>
      <c r="I75" s="19">
        <v>25.1</v>
      </c>
      <c r="J75" s="19">
        <v>5.0999999999999996</v>
      </c>
      <c r="K75" s="19">
        <v>277.39999999999998</v>
      </c>
      <c r="L75" s="19">
        <v>23.2</v>
      </c>
      <c r="M75" s="19">
        <v>0</v>
      </c>
      <c r="N75" s="23">
        <v>1167.0999999999999</v>
      </c>
      <c r="O75" s="21">
        <f t="shared" si="5"/>
        <v>1924</v>
      </c>
    </row>
    <row r="76" spans="1:15" s="2" customFormat="1" ht="12.75" x14ac:dyDescent="0.2">
      <c r="A76" s="50" t="s">
        <v>48</v>
      </c>
      <c r="B76" s="19">
        <v>29.3</v>
      </c>
      <c r="C76" s="19">
        <v>51.2</v>
      </c>
      <c r="D76" s="19">
        <v>170.7</v>
      </c>
      <c r="E76" s="19">
        <v>160.6</v>
      </c>
      <c r="F76" s="19">
        <v>6.3</v>
      </c>
      <c r="G76" s="19">
        <v>1.7</v>
      </c>
      <c r="H76" s="19">
        <v>5.8</v>
      </c>
      <c r="I76" s="19">
        <v>24.8</v>
      </c>
      <c r="J76" s="19">
        <v>4.5</v>
      </c>
      <c r="K76" s="19">
        <v>276.10000000000002</v>
      </c>
      <c r="L76" s="19">
        <v>22.6</v>
      </c>
      <c r="M76" s="19">
        <v>0</v>
      </c>
      <c r="N76" s="23">
        <v>1167.0999999999999</v>
      </c>
      <c r="O76" s="21">
        <f t="shared" si="5"/>
        <v>1920.6999999999998</v>
      </c>
    </row>
    <row r="77" spans="1:15" s="2" customFormat="1" ht="12.75" x14ac:dyDescent="0.2">
      <c r="A77" s="50" t="s">
        <v>49</v>
      </c>
      <c r="B77" s="19">
        <v>29</v>
      </c>
      <c r="C77" s="19">
        <v>50.5</v>
      </c>
      <c r="D77" s="19">
        <v>168.6</v>
      </c>
      <c r="E77" s="19">
        <v>159</v>
      </c>
      <c r="F77" s="19">
        <v>6.1</v>
      </c>
      <c r="G77" s="19">
        <v>1.4</v>
      </c>
      <c r="H77" s="19">
        <v>5.8</v>
      </c>
      <c r="I77" s="19">
        <v>24.8</v>
      </c>
      <c r="J77" s="19">
        <v>4.4000000000000004</v>
      </c>
      <c r="K77" s="19">
        <v>275.60000000000002</v>
      </c>
      <c r="L77" s="19">
        <v>27.4</v>
      </c>
      <c r="M77" s="19">
        <v>0</v>
      </c>
      <c r="N77" s="23">
        <v>1167.0999999999999</v>
      </c>
      <c r="O77" s="21">
        <f t="shared" si="5"/>
        <v>1919.6999999999998</v>
      </c>
    </row>
    <row r="78" spans="1:15" s="2" customFormat="1" ht="12.75" x14ac:dyDescent="0.2">
      <c r="A78" s="50" t="s">
        <v>50</v>
      </c>
      <c r="B78" s="19">
        <v>28.7</v>
      </c>
      <c r="C78" s="19">
        <v>50.5</v>
      </c>
      <c r="D78" s="19">
        <v>166</v>
      </c>
      <c r="E78" s="19">
        <v>160.80000000000001</v>
      </c>
      <c r="F78" s="19">
        <v>7.3</v>
      </c>
      <c r="G78" s="19">
        <v>1.5</v>
      </c>
      <c r="H78" s="19">
        <v>5.3</v>
      </c>
      <c r="I78" s="19">
        <v>24.2</v>
      </c>
      <c r="J78" s="19">
        <v>3.2</v>
      </c>
      <c r="K78" s="19">
        <v>274</v>
      </c>
      <c r="L78" s="19">
        <v>27</v>
      </c>
      <c r="M78" s="19">
        <v>0</v>
      </c>
      <c r="N78" s="23">
        <v>1164.8</v>
      </c>
      <c r="O78" s="21">
        <f t="shared" si="5"/>
        <v>1913.3</v>
      </c>
    </row>
    <row r="79" spans="1:15" s="2" customFormat="1" ht="12.75" x14ac:dyDescent="0.2">
      <c r="A79" s="50" t="s">
        <v>51</v>
      </c>
      <c r="B79" s="19">
        <v>28.6</v>
      </c>
      <c r="C79" s="19">
        <v>48.3</v>
      </c>
      <c r="D79" s="19">
        <v>161.19999999999999</v>
      </c>
      <c r="E79" s="19">
        <v>160.6</v>
      </c>
      <c r="F79" s="19">
        <v>7.3</v>
      </c>
      <c r="G79" s="19">
        <v>1.5</v>
      </c>
      <c r="H79" s="19">
        <v>5.0999999999999996</v>
      </c>
      <c r="I79" s="19">
        <v>24.3</v>
      </c>
      <c r="J79" s="19">
        <v>3.3</v>
      </c>
      <c r="K79" s="19">
        <v>274</v>
      </c>
      <c r="L79" s="19">
        <v>32.700000000000003</v>
      </c>
      <c r="M79" s="19">
        <v>0</v>
      </c>
      <c r="N79" s="23">
        <v>1157.9000000000001</v>
      </c>
      <c r="O79" s="21">
        <f t="shared" si="5"/>
        <v>1904.8000000000002</v>
      </c>
    </row>
    <row r="80" spans="1:15" s="2" customFormat="1" ht="12.75" x14ac:dyDescent="0.2">
      <c r="A80" s="50" t="s">
        <v>52</v>
      </c>
      <c r="B80" s="19">
        <v>28.5</v>
      </c>
      <c r="C80" s="19">
        <v>48.3</v>
      </c>
      <c r="D80" s="19">
        <v>186.6</v>
      </c>
      <c r="E80" s="19">
        <v>160.5</v>
      </c>
      <c r="F80" s="19">
        <v>9.3000000000000007</v>
      </c>
      <c r="G80" s="19">
        <v>1.5</v>
      </c>
      <c r="H80" s="19">
        <v>5</v>
      </c>
      <c r="I80" s="19">
        <v>24.4</v>
      </c>
      <c r="J80" s="19">
        <v>3.3</v>
      </c>
      <c r="K80" s="19">
        <v>270.10000000000002</v>
      </c>
      <c r="L80" s="19">
        <v>30.6</v>
      </c>
      <c r="M80" s="19">
        <v>0</v>
      </c>
      <c r="N80" s="23">
        <v>1164.8</v>
      </c>
      <c r="O80" s="21">
        <f t="shared" si="5"/>
        <v>1932.9</v>
      </c>
    </row>
    <row r="81" spans="1:16" s="2" customFormat="1" ht="12.75" x14ac:dyDescent="0.2">
      <c r="A81" s="50" t="s">
        <v>59</v>
      </c>
      <c r="B81" s="19">
        <v>29.4</v>
      </c>
      <c r="C81" s="19">
        <v>48.3</v>
      </c>
      <c r="D81" s="19">
        <v>180.6</v>
      </c>
      <c r="E81" s="19">
        <v>161.4</v>
      </c>
      <c r="F81" s="19">
        <v>9.3000000000000007</v>
      </c>
      <c r="G81" s="19">
        <v>1.3</v>
      </c>
      <c r="H81" s="19">
        <v>5</v>
      </c>
      <c r="I81" s="19">
        <v>24.5</v>
      </c>
      <c r="J81" s="19">
        <v>2.6</v>
      </c>
      <c r="K81" s="19">
        <v>270.10000000000002</v>
      </c>
      <c r="L81" s="19">
        <v>26.9</v>
      </c>
      <c r="M81" s="19">
        <v>0</v>
      </c>
      <c r="N81" s="23">
        <v>1162.5</v>
      </c>
      <c r="O81" s="21">
        <f t="shared" si="5"/>
        <v>1921.9</v>
      </c>
    </row>
    <row r="82" spans="1:16" s="2" customFormat="1" ht="12.75" x14ac:dyDescent="0.2">
      <c r="A82" s="50" t="s">
        <v>54</v>
      </c>
      <c r="B82" s="19">
        <v>29.8</v>
      </c>
      <c r="C82" s="19">
        <v>47.3</v>
      </c>
      <c r="D82" s="19">
        <v>181.5</v>
      </c>
      <c r="E82" s="19">
        <v>162.4</v>
      </c>
      <c r="F82" s="19">
        <v>10.199999999999999</v>
      </c>
      <c r="G82" s="19">
        <v>1.3</v>
      </c>
      <c r="H82" s="19">
        <v>4.9000000000000004</v>
      </c>
      <c r="I82" s="19">
        <v>24.4</v>
      </c>
      <c r="J82" s="19">
        <v>2.7</v>
      </c>
      <c r="K82" s="19">
        <v>268.8</v>
      </c>
      <c r="L82" s="19">
        <v>33.200000000000003</v>
      </c>
      <c r="M82" s="19">
        <v>0</v>
      </c>
      <c r="N82" s="23">
        <v>1157.5</v>
      </c>
      <c r="O82" s="21">
        <f t="shared" si="5"/>
        <v>1924</v>
      </c>
    </row>
    <row r="83" spans="1:16" s="2" customFormat="1" ht="12.75" x14ac:dyDescent="0.2">
      <c r="A83" s="50" t="s">
        <v>55</v>
      </c>
      <c r="B83" s="19">
        <v>30.3</v>
      </c>
      <c r="C83" s="19">
        <v>46.6</v>
      </c>
      <c r="D83" s="19">
        <v>182.6</v>
      </c>
      <c r="E83" s="19">
        <v>161.6</v>
      </c>
      <c r="F83" s="19">
        <v>10.7</v>
      </c>
      <c r="G83" s="19">
        <v>1.3</v>
      </c>
      <c r="H83" s="19">
        <v>4.9000000000000004</v>
      </c>
      <c r="I83" s="19">
        <v>24.7</v>
      </c>
      <c r="J83" s="19">
        <v>2.7</v>
      </c>
      <c r="K83" s="19">
        <v>268.2</v>
      </c>
      <c r="L83" s="19">
        <v>28.4</v>
      </c>
      <c r="M83" s="19">
        <v>0</v>
      </c>
      <c r="N83" s="23">
        <v>1157.3</v>
      </c>
      <c r="O83" s="21">
        <f t="shared" si="5"/>
        <v>1919.2999999999997</v>
      </c>
    </row>
    <row r="84" spans="1:16" s="2" customFormat="1" ht="12.75" x14ac:dyDescent="0.2">
      <c r="A84" s="50" t="s">
        <v>56</v>
      </c>
      <c r="B84" s="19">
        <v>30</v>
      </c>
      <c r="C84" s="19">
        <v>46.6</v>
      </c>
      <c r="D84" s="19">
        <v>178.6</v>
      </c>
      <c r="E84" s="19">
        <v>191.6</v>
      </c>
      <c r="F84" s="19">
        <v>10.7</v>
      </c>
      <c r="G84" s="19">
        <v>1.3</v>
      </c>
      <c r="H84" s="19">
        <v>4.3</v>
      </c>
      <c r="I84" s="19">
        <v>24.2</v>
      </c>
      <c r="J84" s="19">
        <v>1.3</v>
      </c>
      <c r="K84" s="19">
        <v>266.7</v>
      </c>
      <c r="L84" s="19">
        <v>35</v>
      </c>
      <c r="M84" s="19">
        <v>0</v>
      </c>
      <c r="N84" s="23">
        <v>1155.0999999999999</v>
      </c>
      <c r="O84" s="21">
        <f t="shared" si="5"/>
        <v>1945.3999999999999</v>
      </c>
    </row>
    <row r="85" spans="1:16" s="2" customFormat="1" ht="15.75" customHeight="1" x14ac:dyDescent="0.2">
      <c r="A85" s="48">
        <v>2008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22"/>
    </row>
    <row r="86" spans="1:16" s="2" customFormat="1" ht="12.75" x14ac:dyDescent="0.2">
      <c r="A86" s="50" t="s">
        <v>57</v>
      </c>
      <c r="B86" s="19">
        <v>30.1</v>
      </c>
      <c r="C86" s="19">
        <v>44.3</v>
      </c>
      <c r="D86" s="19">
        <v>178.5</v>
      </c>
      <c r="E86" s="19">
        <v>191.3</v>
      </c>
      <c r="F86" s="19">
        <v>10.7</v>
      </c>
      <c r="G86" s="19">
        <v>1.3</v>
      </c>
      <c r="H86" s="19">
        <v>4.0999999999999996</v>
      </c>
      <c r="I86" s="19">
        <v>23.7</v>
      </c>
      <c r="J86" s="19">
        <v>1.3</v>
      </c>
      <c r="K86" s="19">
        <v>275.7</v>
      </c>
      <c r="L86" s="19">
        <v>29.8</v>
      </c>
      <c r="M86" s="19">
        <v>0</v>
      </c>
      <c r="N86" s="23">
        <v>1155.2</v>
      </c>
      <c r="O86" s="31">
        <f t="shared" si="5"/>
        <v>1946</v>
      </c>
      <c r="P86"/>
    </row>
    <row r="87" spans="1:16" s="2" customFormat="1" ht="12.75" x14ac:dyDescent="0.2">
      <c r="A87" s="50" t="s">
        <v>58</v>
      </c>
      <c r="B87" s="19">
        <v>30.8</v>
      </c>
      <c r="C87" s="19">
        <v>44.3</v>
      </c>
      <c r="D87" s="19">
        <v>178.8</v>
      </c>
      <c r="E87" s="19">
        <v>191.7</v>
      </c>
      <c r="F87" s="19">
        <v>12.5</v>
      </c>
      <c r="G87" s="19">
        <v>1.3</v>
      </c>
      <c r="H87" s="19">
        <v>4</v>
      </c>
      <c r="I87" s="19">
        <v>23.8</v>
      </c>
      <c r="J87" s="19">
        <v>1.3</v>
      </c>
      <c r="K87" s="19">
        <v>271.7</v>
      </c>
      <c r="L87" s="19">
        <v>36.1</v>
      </c>
      <c r="M87" s="19">
        <v>0</v>
      </c>
      <c r="N87" s="23">
        <v>1155.2</v>
      </c>
      <c r="O87" s="31">
        <f t="shared" si="5"/>
        <v>1951.5</v>
      </c>
      <c r="P87"/>
    </row>
    <row r="88" spans="1:16" s="2" customFormat="1" ht="12.75" x14ac:dyDescent="0.2">
      <c r="A88" s="50" t="s">
        <v>47</v>
      </c>
      <c r="B88" s="19">
        <v>31.6</v>
      </c>
      <c r="C88" s="19">
        <v>44.3</v>
      </c>
      <c r="D88" s="19">
        <v>174.2</v>
      </c>
      <c r="E88" s="19">
        <v>192.3</v>
      </c>
      <c r="F88" s="19">
        <v>12.6</v>
      </c>
      <c r="G88" s="19">
        <v>1.1000000000000001</v>
      </c>
      <c r="H88" s="19">
        <v>4</v>
      </c>
      <c r="I88" s="19">
        <v>24.3</v>
      </c>
      <c r="J88" s="19">
        <v>0.7</v>
      </c>
      <c r="K88" s="19">
        <v>271.7</v>
      </c>
      <c r="L88" s="19">
        <v>41.1</v>
      </c>
      <c r="M88" s="19">
        <v>0</v>
      </c>
      <c r="N88" s="23">
        <v>1153</v>
      </c>
      <c r="O88" s="31">
        <f t="shared" si="5"/>
        <v>1950.9</v>
      </c>
      <c r="P88"/>
    </row>
    <row r="89" spans="1:16" s="2" customFormat="1" ht="12.75" x14ac:dyDescent="0.2">
      <c r="A89" s="50" t="s">
        <v>48</v>
      </c>
      <c r="B89" s="19">
        <v>31.1</v>
      </c>
      <c r="C89" s="19">
        <v>43.2</v>
      </c>
      <c r="D89" s="19">
        <v>174.8</v>
      </c>
      <c r="E89" s="19">
        <v>193.5</v>
      </c>
      <c r="F89" s="19">
        <v>12.6</v>
      </c>
      <c r="G89" s="19">
        <v>1.1000000000000001</v>
      </c>
      <c r="H89" s="19">
        <v>3.9</v>
      </c>
      <c r="I89" s="19">
        <v>23.9</v>
      </c>
      <c r="J89" s="19">
        <v>0.7</v>
      </c>
      <c r="K89" s="19">
        <v>270.39999999999998</v>
      </c>
      <c r="L89" s="19">
        <v>49.3</v>
      </c>
      <c r="M89" s="19">
        <v>0</v>
      </c>
      <c r="N89" s="23">
        <v>1153.0999999999999</v>
      </c>
      <c r="O89" s="31">
        <f t="shared" si="5"/>
        <v>1957.6</v>
      </c>
      <c r="P89"/>
    </row>
    <row r="90" spans="1:16" s="2" customFormat="1" ht="12.75" x14ac:dyDescent="0.2">
      <c r="A90" s="50" t="s">
        <v>49</v>
      </c>
      <c r="B90" s="19">
        <v>31</v>
      </c>
      <c r="C90" s="19">
        <v>42.5</v>
      </c>
      <c r="D90" s="19">
        <v>174</v>
      </c>
      <c r="E90" s="19">
        <v>191.7</v>
      </c>
      <c r="F90" s="19">
        <v>13</v>
      </c>
      <c r="G90" s="19">
        <v>1.1000000000000001</v>
      </c>
      <c r="H90" s="19">
        <v>3.9</v>
      </c>
      <c r="I90" s="19">
        <v>23.9</v>
      </c>
      <c r="J90" s="19">
        <v>0.7</v>
      </c>
      <c r="K90" s="19">
        <v>268.7</v>
      </c>
      <c r="L90" s="19">
        <v>45.5</v>
      </c>
      <c r="M90" s="19">
        <v>0</v>
      </c>
      <c r="N90" s="23">
        <v>1152.8</v>
      </c>
      <c r="O90" s="31">
        <f t="shared" si="5"/>
        <v>1948.8</v>
      </c>
      <c r="P90"/>
    </row>
    <row r="91" spans="1:16" s="2" customFormat="1" ht="12.75" x14ac:dyDescent="0.2">
      <c r="A91" s="50" t="s">
        <v>50</v>
      </c>
      <c r="B91" s="19">
        <v>22.4</v>
      </c>
      <c r="C91" s="19">
        <v>42.5</v>
      </c>
      <c r="D91" s="19">
        <v>172.7</v>
      </c>
      <c r="E91" s="19">
        <v>191.7</v>
      </c>
      <c r="F91" s="19">
        <v>13.3</v>
      </c>
      <c r="G91" s="19">
        <v>1.1000000000000001</v>
      </c>
      <c r="H91" s="19">
        <v>3.7</v>
      </c>
      <c r="I91" s="19">
        <v>22.9</v>
      </c>
      <c r="J91" s="19">
        <v>0.7</v>
      </c>
      <c r="K91" s="19">
        <v>267.2</v>
      </c>
      <c r="L91" s="19">
        <v>50.4</v>
      </c>
      <c r="M91" s="19">
        <v>0</v>
      </c>
      <c r="N91" s="23">
        <v>1150.5</v>
      </c>
      <c r="O91" s="31">
        <f t="shared" si="5"/>
        <v>1939.1</v>
      </c>
      <c r="P91"/>
    </row>
    <row r="92" spans="1:16" s="2" customFormat="1" ht="12.75" x14ac:dyDescent="0.2">
      <c r="A92" s="50" t="s">
        <v>51</v>
      </c>
      <c r="B92" s="19">
        <v>22.2</v>
      </c>
      <c r="C92" s="19">
        <v>40.200000000000003</v>
      </c>
      <c r="D92" s="19">
        <v>173</v>
      </c>
      <c r="E92" s="19">
        <v>190.8</v>
      </c>
      <c r="F92" s="19">
        <v>13.6</v>
      </c>
      <c r="G92" s="19">
        <v>1.1000000000000001</v>
      </c>
      <c r="H92" s="19">
        <v>3.5</v>
      </c>
      <c r="I92" s="19">
        <v>22.8</v>
      </c>
      <c r="J92" s="19">
        <v>0.7</v>
      </c>
      <c r="K92" s="19">
        <v>267.2</v>
      </c>
      <c r="L92" s="19">
        <v>45.3</v>
      </c>
      <c r="M92" s="19">
        <v>0</v>
      </c>
      <c r="N92" s="23">
        <v>1150.4000000000001</v>
      </c>
      <c r="O92" s="31">
        <f t="shared" si="5"/>
        <v>1930.8000000000002</v>
      </c>
      <c r="P92"/>
    </row>
    <row r="93" spans="1:16" s="2" customFormat="1" ht="12.75" x14ac:dyDescent="0.2">
      <c r="A93" s="50" t="s">
        <v>52</v>
      </c>
      <c r="B93" s="19">
        <v>21.1</v>
      </c>
      <c r="C93" s="19">
        <v>40.200000000000003</v>
      </c>
      <c r="D93" s="19">
        <v>174.4</v>
      </c>
      <c r="E93" s="19">
        <v>190.3</v>
      </c>
      <c r="F93" s="19">
        <v>13.6</v>
      </c>
      <c r="G93" s="19">
        <v>1.1000000000000001</v>
      </c>
      <c r="H93" s="19">
        <v>3.4</v>
      </c>
      <c r="I93" s="19">
        <v>22.7</v>
      </c>
      <c r="J93" s="19">
        <v>0.6</v>
      </c>
      <c r="K93" s="19">
        <v>263.2</v>
      </c>
      <c r="L93" s="19">
        <v>52.6</v>
      </c>
      <c r="M93" s="19">
        <v>0</v>
      </c>
      <c r="N93" s="23">
        <v>1150.5</v>
      </c>
      <c r="O93" s="31">
        <f t="shared" si="5"/>
        <v>1933.7</v>
      </c>
      <c r="P93"/>
    </row>
    <row r="94" spans="1:16" s="2" customFormat="1" ht="12.75" x14ac:dyDescent="0.2">
      <c r="A94" s="50" t="s">
        <v>59</v>
      </c>
      <c r="B94" s="19">
        <v>20.100000000000001</v>
      </c>
      <c r="C94" s="19">
        <v>40.200000000000003</v>
      </c>
      <c r="D94" s="19">
        <v>171.9</v>
      </c>
      <c r="E94" s="19">
        <v>190</v>
      </c>
      <c r="F94" s="19">
        <v>13.3</v>
      </c>
      <c r="G94" s="19">
        <v>1</v>
      </c>
      <c r="H94" s="19">
        <v>3.4</v>
      </c>
      <c r="I94" s="19">
        <v>22.7</v>
      </c>
      <c r="J94" s="19">
        <v>0</v>
      </c>
      <c r="K94" s="19">
        <v>263.2</v>
      </c>
      <c r="L94" s="19">
        <v>47.8</v>
      </c>
      <c r="M94" s="19">
        <v>0</v>
      </c>
      <c r="N94" s="23">
        <v>1148.2</v>
      </c>
      <c r="O94" s="31">
        <f t="shared" si="5"/>
        <v>1921.8</v>
      </c>
      <c r="P94"/>
    </row>
    <row r="95" spans="1:16" s="2" customFormat="1" ht="12.75" x14ac:dyDescent="0.2">
      <c r="A95" s="50" t="s">
        <v>54</v>
      </c>
      <c r="B95" s="19">
        <v>17.899999999999999</v>
      </c>
      <c r="C95" s="19">
        <v>39.1</v>
      </c>
      <c r="D95" s="19">
        <v>176.7</v>
      </c>
      <c r="E95" s="19">
        <v>190.4</v>
      </c>
      <c r="F95" s="19">
        <v>13.1</v>
      </c>
      <c r="G95" s="19">
        <v>1</v>
      </c>
      <c r="H95" s="19">
        <v>3.3</v>
      </c>
      <c r="I95" s="19">
        <v>22.1</v>
      </c>
      <c r="J95" s="19">
        <v>0</v>
      </c>
      <c r="K95" s="19">
        <v>261.89999999999998</v>
      </c>
      <c r="L95" s="19">
        <v>47.8</v>
      </c>
      <c r="M95" s="19">
        <v>0</v>
      </c>
      <c r="N95" s="23">
        <v>1142.9000000000001</v>
      </c>
      <c r="O95" s="31">
        <f t="shared" si="5"/>
        <v>1916.2</v>
      </c>
      <c r="P95"/>
    </row>
    <row r="96" spans="1:16" s="2" customFormat="1" ht="12.75" x14ac:dyDescent="0.2">
      <c r="A96" s="50" t="s">
        <v>55</v>
      </c>
      <c r="B96" s="19">
        <v>17.899999999999999</v>
      </c>
      <c r="C96" s="19">
        <v>38.5</v>
      </c>
      <c r="D96" s="19">
        <v>180.6</v>
      </c>
      <c r="E96" s="19">
        <v>188.5</v>
      </c>
      <c r="F96" s="19">
        <v>12.9</v>
      </c>
      <c r="G96" s="19">
        <v>1</v>
      </c>
      <c r="H96" s="19">
        <v>3.3</v>
      </c>
      <c r="I96" s="19">
        <v>21.9</v>
      </c>
      <c r="J96" s="19">
        <v>0</v>
      </c>
      <c r="K96" s="19">
        <v>260.2</v>
      </c>
      <c r="L96" s="19">
        <v>49.3</v>
      </c>
      <c r="M96" s="19">
        <v>0</v>
      </c>
      <c r="N96" s="23">
        <v>1143</v>
      </c>
      <c r="O96" s="31">
        <f t="shared" si="5"/>
        <v>1917.1</v>
      </c>
      <c r="P96"/>
    </row>
    <row r="97" spans="1:16" s="2" customFormat="1" ht="12.75" x14ac:dyDescent="0.2">
      <c r="A97" s="50" t="s">
        <v>56</v>
      </c>
      <c r="B97" s="19">
        <v>19.2</v>
      </c>
      <c r="C97" s="19">
        <v>38.5</v>
      </c>
      <c r="D97" s="19">
        <v>179.3</v>
      </c>
      <c r="E97" s="19">
        <v>188.5</v>
      </c>
      <c r="F97" s="19">
        <v>13</v>
      </c>
      <c r="G97" s="19">
        <v>1</v>
      </c>
      <c r="H97" s="19">
        <v>3.1</v>
      </c>
      <c r="I97" s="19">
        <v>24.9</v>
      </c>
      <c r="J97" s="19">
        <v>0</v>
      </c>
      <c r="K97" s="19">
        <v>258.7</v>
      </c>
      <c r="L97" s="19">
        <v>48.9</v>
      </c>
      <c r="M97" s="19">
        <v>0</v>
      </c>
      <c r="N97" s="23">
        <v>1140.5</v>
      </c>
      <c r="O97" s="31">
        <f t="shared" si="5"/>
        <v>1915.6</v>
      </c>
      <c r="P97"/>
    </row>
    <row r="98" spans="1:16" s="2" customFormat="1" ht="12.75" x14ac:dyDescent="0.2">
      <c r="A98" s="48">
        <v>2009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4"/>
      <c r="O98" s="5"/>
      <c r="P98"/>
    </row>
    <row r="99" spans="1:16" s="2" customFormat="1" ht="12.75" x14ac:dyDescent="0.2">
      <c r="A99" s="50" t="s">
        <v>57</v>
      </c>
      <c r="B99" s="19">
        <v>17.5</v>
      </c>
      <c r="C99" s="19">
        <v>36</v>
      </c>
      <c r="D99" s="19">
        <v>204.5</v>
      </c>
      <c r="E99" s="19">
        <v>187.7</v>
      </c>
      <c r="F99" s="19">
        <v>13.3</v>
      </c>
      <c r="G99" s="19">
        <v>1</v>
      </c>
      <c r="H99" s="19">
        <v>3</v>
      </c>
      <c r="I99" s="19">
        <v>24.1</v>
      </c>
      <c r="J99" s="19">
        <v>0</v>
      </c>
      <c r="K99" s="19">
        <v>258.7</v>
      </c>
      <c r="L99" s="19">
        <v>52.7</v>
      </c>
      <c r="M99" s="19">
        <v>0</v>
      </c>
      <c r="N99" s="23">
        <v>1140.5999999999999</v>
      </c>
      <c r="O99" s="31">
        <f t="shared" ref="O99:O106" si="6">SUM(B99:N99)</f>
        <v>1939.1</v>
      </c>
      <c r="P99"/>
    </row>
    <row r="100" spans="1:16" s="2" customFormat="1" ht="12.75" x14ac:dyDescent="0.2">
      <c r="A100" s="50" t="s">
        <v>58</v>
      </c>
      <c r="B100" s="19">
        <v>17.5</v>
      </c>
      <c r="C100" s="19">
        <v>36</v>
      </c>
      <c r="D100" s="19">
        <v>204.8</v>
      </c>
      <c r="E100" s="19">
        <v>187.2</v>
      </c>
      <c r="F100" s="19">
        <v>13.3</v>
      </c>
      <c r="G100" s="19">
        <v>14.8</v>
      </c>
      <c r="H100" s="19">
        <v>2.8</v>
      </c>
      <c r="I100" s="19">
        <v>23.9</v>
      </c>
      <c r="J100" s="19">
        <v>0</v>
      </c>
      <c r="K100" s="19">
        <v>254.7</v>
      </c>
      <c r="L100" s="19">
        <v>52.7</v>
      </c>
      <c r="M100" s="19">
        <v>0</v>
      </c>
      <c r="N100" s="23">
        <v>1140.3</v>
      </c>
      <c r="O100" s="31">
        <f t="shared" si="6"/>
        <v>1948</v>
      </c>
      <c r="P100"/>
    </row>
    <row r="101" spans="1:16" s="2" customFormat="1" ht="12.75" x14ac:dyDescent="0.2">
      <c r="A101" s="50" t="s">
        <v>47</v>
      </c>
      <c r="B101" s="19">
        <v>17.8</v>
      </c>
      <c r="C101" s="19">
        <v>36</v>
      </c>
      <c r="D101" s="19">
        <v>202.6</v>
      </c>
      <c r="E101" s="19">
        <v>186.8</v>
      </c>
      <c r="F101" s="19">
        <v>13</v>
      </c>
      <c r="G101" s="19">
        <v>14.7</v>
      </c>
      <c r="H101" s="19">
        <v>2.8</v>
      </c>
      <c r="I101" s="19">
        <v>24</v>
      </c>
      <c r="J101" s="19">
        <v>0</v>
      </c>
      <c r="K101" s="19">
        <v>254.7</v>
      </c>
      <c r="L101" s="19">
        <v>52.8</v>
      </c>
      <c r="M101" s="19">
        <v>0</v>
      </c>
      <c r="N101" s="23">
        <v>1138.0999999999999</v>
      </c>
      <c r="O101" s="31">
        <f t="shared" si="6"/>
        <v>1943.2999999999997</v>
      </c>
      <c r="P101"/>
    </row>
    <row r="102" spans="1:16" s="2" customFormat="1" ht="12.75" x14ac:dyDescent="0.2">
      <c r="A102" s="50" t="s">
        <v>48</v>
      </c>
      <c r="B102" s="19">
        <v>17.7</v>
      </c>
      <c r="C102" s="19">
        <v>35</v>
      </c>
      <c r="D102" s="19">
        <v>203.9</v>
      </c>
      <c r="E102" s="19">
        <v>186.4</v>
      </c>
      <c r="F102" s="19">
        <v>13.2</v>
      </c>
      <c r="G102" s="19">
        <v>14.9</v>
      </c>
      <c r="H102" s="19">
        <v>2.6</v>
      </c>
      <c r="I102" s="19">
        <v>24.7</v>
      </c>
      <c r="J102" s="19">
        <v>0</v>
      </c>
      <c r="K102" s="19">
        <v>254.7</v>
      </c>
      <c r="L102" s="19">
        <v>58.6</v>
      </c>
      <c r="M102" s="19">
        <v>0</v>
      </c>
      <c r="N102" s="23">
        <v>1138.0999999999999</v>
      </c>
      <c r="O102" s="31">
        <f t="shared" si="6"/>
        <v>1949.7999999999997</v>
      </c>
      <c r="P102"/>
    </row>
    <row r="103" spans="1:16" s="2" customFormat="1" ht="12.75" x14ac:dyDescent="0.2">
      <c r="A103" s="50" t="s">
        <v>49</v>
      </c>
      <c r="B103" s="19">
        <v>18.7</v>
      </c>
      <c r="C103" s="19">
        <v>34.299999999999997</v>
      </c>
      <c r="D103" s="19">
        <v>205.8</v>
      </c>
      <c r="E103" s="19">
        <v>184.7</v>
      </c>
      <c r="F103" s="19">
        <v>13</v>
      </c>
      <c r="G103" s="19">
        <v>15</v>
      </c>
      <c r="H103" s="19">
        <v>2.6</v>
      </c>
      <c r="I103" s="19">
        <v>24.9</v>
      </c>
      <c r="J103" s="19">
        <v>0</v>
      </c>
      <c r="K103" s="19">
        <v>253</v>
      </c>
      <c r="L103" s="19">
        <v>55.2</v>
      </c>
      <c r="M103" s="19">
        <v>0</v>
      </c>
      <c r="N103" s="23">
        <v>1137.7</v>
      </c>
      <c r="O103" s="31">
        <f t="shared" si="6"/>
        <v>1944.9</v>
      </c>
      <c r="P103"/>
    </row>
    <row r="104" spans="1:16" s="2" customFormat="1" ht="12.75" x14ac:dyDescent="0.2">
      <c r="A104" s="50" t="s">
        <v>50</v>
      </c>
      <c r="B104" s="19">
        <v>18.600000000000001</v>
      </c>
      <c r="C104" s="19">
        <v>34.299999999999997</v>
      </c>
      <c r="D104" s="19">
        <v>205.5</v>
      </c>
      <c r="E104" s="19">
        <v>187.8</v>
      </c>
      <c r="F104" s="19">
        <v>13.1</v>
      </c>
      <c r="G104" s="19">
        <v>15</v>
      </c>
      <c r="H104" s="19">
        <v>2.4</v>
      </c>
      <c r="I104" s="19">
        <v>24.6</v>
      </c>
      <c r="J104" s="19">
        <v>0</v>
      </c>
      <c r="K104" s="19">
        <v>251.5</v>
      </c>
      <c r="L104" s="19">
        <v>52.6</v>
      </c>
      <c r="M104" s="19">
        <v>0</v>
      </c>
      <c r="N104" s="23">
        <v>1135.2</v>
      </c>
      <c r="O104" s="31">
        <f t="shared" si="6"/>
        <v>1940.6</v>
      </c>
      <c r="P104"/>
    </row>
    <row r="105" spans="1:16" s="2" customFormat="1" ht="12.75" x14ac:dyDescent="0.2">
      <c r="A105" s="50" t="s">
        <v>51</v>
      </c>
      <c r="B105" s="19">
        <v>18.5</v>
      </c>
      <c r="C105" s="19">
        <v>32.200000000000003</v>
      </c>
      <c r="D105" s="19">
        <v>205.2</v>
      </c>
      <c r="E105" s="19">
        <v>187</v>
      </c>
      <c r="F105" s="19">
        <v>13.1</v>
      </c>
      <c r="G105" s="19">
        <v>15</v>
      </c>
      <c r="H105" s="19">
        <v>2.2000000000000002</v>
      </c>
      <c r="I105" s="19">
        <v>24.5</v>
      </c>
      <c r="J105" s="19">
        <v>0</v>
      </c>
      <c r="K105" s="19">
        <v>290</v>
      </c>
      <c r="L105" s="19">
        <v>49.9</v>
      </c>
      <c r="M105" s="19">
        <v>0</v>
      </c>
      <c r="N105" s="23">
        <v>1135.3</v>
      </c>
      <c r="O105" s="31">
        <f t="shared" si="6"/>
        <v>1972.9</v>
      </c>
      <c r="P105"/>
    </row>
    <row r="106" spans="1:16" s="2" customFormat="1" ht="12.75" x14ac:dyDescent="0.2">
      <c r="A106" s="50" t="s">
        <v>52</v>
      </c>
      <c r="B106" s="19">
        <v>18.8</v>
      </c>
      <c r="C106" s="19">
        <v>32.200000000000003</v>
      </c>
      <c r="D106" s="19">
        <v>207.8</v>
      </c>
      <c r="E106" s="19">
        <v>186.1</v>
      </c>
      <c r="F106" s="19">
        <v>13.3</v>
      </c>
      <c r="G106" s="19">
        <f>15+43.7</f>
        <v>58.7</v>
      </c>
      <c r="H106" s="19">
        <v>2.1</v>
      </c>
      <c r="I106" s="19">
        <v>24.5</v>
      </c>
      <c r="J106" s="19">
        <v>0</v>
      </c>
      <c r="K106" s="19">
        <v>286.10000000000002</v>
      </c>
      <c r="L106" s="19">
        <v>49.1</v>
      </c>
      <c r="M106" s="19">
        <v>0</v>
      </c>
      <c r="N106" s="23">
        <v>1135.3</v>
      </c>
      <c r="O106" s="31">
        <f t="shared" si="6"/>
        <v>2014</v>
      </c>
      <c r="P106"/>
    </row>
    <row r="107" spans="1:16" s="2" customFormat="1" ht="12.75" x14ac:dyDescent="0.2">
      <c r="A107" s="50" t="s">
        <v>59</v>
      </c>
      <c r="B107" s="19">
        <v>18.8</v>
      </c>
      <c r="C107" s="19">
        <v>32.200000000000003</v>
      </c>
      <c r="D107" s="19">
        <v>209.9</v>
      </c>
      <c r="E107" s="19">
        <v>187.9</v>
      </c>
      <c r="F107" s="19">
        <v>13.6</v>
      </c>
      <c r="G107" s="19">
        <f>15+56.7</f>
        <v>71.7</v>
      </c>
      <c r="H107" s="19">
        <v>2.1</v>
      </c>
      <c r="I107" s="19">
        <v>24.6</v>
      </c>
      <c r="J107" s="19">
        <v>0</v>
      </c>
      <c r="K107" s="19">
        <v>286</v>
      </c>
      <c r="L107" s="19">
        <v>49.1</v>
      </c>
      <c r="M107" s="19">
        <v>0</v>
      </c>
      <c r="N107" s="23">
        <v>1132.7</v>
      </c>
      <c r="O107" s="31">
        <f>SUM(B107:N107)</f>
        <v>2028.6000000000001</v>
      </c>
      <c r="P107"/>
    </row>
    <row r="108" spans="1:16" s="2" customFormat="1" ht="12.75" x14ac:dyDescent="0.2">
      <c r="A108" s="50" t="s">
        <v>54</v>
      </c>
      <c r="B108" s="19">
        <v>18.8</v>
      </c>
      <c r="C108" s="19">
        <v>31.2</v>
      </c>
      <c r="D108" s="19">
        <v>207.6</v>
      </c>
      <c r="E108" s="19">
        <v>187.3</v>
      </c>
      <c r="F108" s="19">
        <v>13.4</v>
      </c>
      <c r="G108" s="19">
        <f>15.8+56.9</f>
        <v>72.7</v>
      </c>
      <c r="H108" s="19">
        <v>2</v>
      </c>
      <c r="I108" s="19">
        <v>24.6</v>
      </c>
      <c r="J108" s="19">
        <v>0</v>
      </c>
      <c r="K108" s="19">
        <v>284.39999999999998</v>
      </c>
      <c r="L108" s="19">
        <v>49</v>
      </c>
      <c r="M108" s="19">
        <v>0</v>
      </c>
      <c r="N108" s="23">
        <v>1127.7</v>
      </c>
      <c r="O108" s="31">
        <f>SUM(B108:N108)</f>
        <v>2018.7</v>
      </c>
      <c r="P108"/>
    </row>
    <row r="109" spans="1:16" s="2" customFormat="1" ht="12.75" x14ac:dyDescent="0.2">
      <c r="A109" s="50" t="s">
        <v>55</v>
      </c>
      <c r="B109" s="19">
        <v>19</v>
      </c>
      <c r="C109" s="19">
        <v>30.6</v>
      </c>
      <c r="D109" s="19">
        <v>208.2</v>
      </c>
      <c r="E109" s="19">
        <v>187.1</v>
      </c>
      <c r="F109" s="19">
        <v>14.5</v>
      </c>
      <c r="G109" s="19">
        <f>16+57.6</f>
        <v>73.599999999999994</v>
      </c>
      <c r="H109" s="19">
        <v>2</v>
      </c>
      <c r="I109" s="19">
        <v>24.7</v>
      </c>
      <c r="J109" s="19">
        <v>0</v>
      </c>
      <c r="K109" s="19">
        <v>282.7</v>
      </c>
      <c r="L109" s="19">
        <v>48.9</v>
      </c>
      <c r="M109" s="19">
        <v>0</v>
      </c>
      <c r="N109" s="23">
        <v>1127.5999999999999</v>
      </c>
      <c r="O109" s="31">
        <f>SUM(B109:N109)</f>
        <v>2018.9</v>
      </c>
      <c r="P109"/>
    </row>
    <row r="110" spans="1:16" s="2" customFormat="1" ht="12.75" x14ac:dyDescent="0.2">
      <c r="A110" s="50" t="s">
        <v>56</v>
      </c>
      <c r="B110" s="19">
        <v>17.899999999999999</v>
      </c>
      <c r="C110" s="19">
        <v>30.5</v>
      </c>
      <c r="D110" s="19">
        <v>211.7</v>
      </c>
      <c r="E110" s="19">
        <v>205.5</v>
      </c>
      <c r="F110" s="19">
        <v>14.5</v>
      </c>
      <c r="G110" s="19">
        <v>72.099999999999994</v>
      </c>
      <c r="H110" s="19">
        <v>1.7</v>
      </c>
      <c r="I110" s="19">
        <v>25.1</v>
      </c>
      <c r="J110" s="19">
        <v>0</v>
      </c>
      <c r="K110" s="19">
        <v>281.10000000000002</v>
      </c>
      <c r="L110" s="19">
        <v>48.8</v>
      </c>
      <c r="M110" s="19">
        <v>0</v>
      </c>
      <c r="N110" s="23">
        <v>1125</v>
      </c>
      <c r="O110" s="31">
        <f>SUM(B110:N110)</f>
        <v>2033.9</v>
      </c>
      <c r="P110"/>
    </row>
    <row r="111" spans="1:16" s="2" customFormat="1" ht="12.75" x14ac:dyDescent="0.2">
      <c r="A111" s="48">
        <v>2010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4"/>
      <c r="O111" s="5"/>
      <c r="P111"/>
    </row>
    <row r="112" spans="1:16" s="2" customFormat="1" ht="12.75" x14ac:dyDescent="0.2">
      <c r="A112" s="50" t="s">
        <v>57</v>
      </c>
      <c r="B112" s="19">
        <v>17.100000000000001</v>
      </c>
      <c r="C112" s="19">
        <v>28.3</v>
      </c>
      <c r="D112" s="19">
        <v>212.6</v>
      </c>
      <c r="E112" s="19">
        <v>204.6</v>
      </c>
      <c r="F112" s="19">
        <v>14.5</v>
      </c>
      <c r="G112" s="19">
        <v>71.099999999999994</v>
      </c>
      <c r="H112" s="19">
        <v>1.5</v>
      </c>
      <c r="I112" s="19">
        <v>23.5</v>
      </c>
      <c r="J112" s="19">
        <v>0</v>
      </c>
      <c r="K112" s="19">
        <v>279.7</v>
      </c>
      <c r="L112" s="19">
        <v>48.5</v>
      </c>
      <c r="M112" s="19">
        <v>0</v>
      </c>
      <c r="N112" s="23">
        <v>1125</v>
      </c>
      <c r="O112" s="31">
        <f t="shared" ref="O112:O119" si="7">SUM(B112:N112)</f>
        <v>2026.4</v>
      </c>
      <c r="P112"/>
    </row>
    <row r="113" spans="1:16" s="2" customFormat="1" ht="12.75" x14ac:dyDescent="0.2">
      <c r="A113" s="50" t="s">
        <v>58</v>
      </c>
      <c r="B113" s="19">
        <v>16.600000000000001</v>
      </c>
      <c r="C113" s="19">
        <v>28.3</v>
      </c>
      <c r="D113" s="19">
        <v>212.9</v>
      </c>
      <c r="E113" s="19">
        <v>205.1</v>
      </c>
      <c r="F113" s="19">
        <v>14.5</v>
      </c>
      <c r="G113" s="19">
        <v>70.099999999999994</v>
      </c>
      <c r="H113" s="19">
        <v>1.5</v>
      </c>
      <c r="I113" s="19">
        <v>23.4</v>
      </c>
      <c r="J113" s="19">
        <v>0</v>
      </c>
      <c r="K113" s="19">
        <v>275.7</v>
      </c>
      <c r="L113" s="19">
        <v>47.7</v>
      </c>
      <c r="M113" s="19">
        <v>0</v>
      </c>
      <c r="N113" s="23">
        <v>1124</v>
      </c>
      <c r="O113" s="31">
        <f t="shared" si="7"/>
        <v>2019.8</v>
      </c>
      <c r="P113"/>
    </row>
    <row r="114" spans="1:16" s="2" customFormat="1" ht="12.75" x14ac:dyDescent="0.2">
      <c r="A114" s="50" t="s">
        <v>47</v>
      </c>
      <c r="B114" s="19">
        <v>16.399999999999999</v>
      </c>
      <c r="C114" s="19">
        <v>28.3</v>
      </c>
      <c r="D114" s="19">
        <v>215.7</v>
      </c>
      <c r="E114" s="19">
        <v>204.9</v>
      </c>
      <c r="F114" s="19">
        <v>14.1</v>
      </c>
      <c r="G114" s="19">
        <v>69.400000000000006</v>
      </c>
      <c r="H114" s="19">
        <v>1.5</v>
      </c>
      <c r="I114" s="19">
        <v>23.4</v>
      </c>
      <c r="J114" s="19">
        <v>0</v>
      </c>
      <c r="K114" s="19">
        <v>274.10000000000002</v>
      </c>
      <c r="L114" s="19">
        <v>47.7</v>
      </c>
      <c r="M114" s="19">
        <v>0</v>
      </c>
      <c r="N114" s="23">
        <v>1121.2</v>
      </c>
      <c r="O114" s="31">
        <f t="shared" si="7"/>
        <v>2016.7</v>
      </c>
      <c r="P114"/>
    </row>
    <row r="115" spans="1:16" s="2" customFormat="1" ht="12.75" x14ac:dyDescent="0.2">
      <c r="A115" s="50" t="s">
        <v>48</v>
      </c>
      <c r="B115" s="19">
        <v>16.2</v>
      </c>
      <c r="C115" s="19">
        <v>27.2</v>
      </c>
      <c r="D115" s="19">
        <v>217</v>
      </c>
      <c r="E115" s="19">
        <v>205.4</v>
      </c>
      <c r="F115" s="19">
        <v>15</v>
      </c>
      <c r="G115" s="19">
        <v>69.099999999999994</v>
      </c>
      <c r="H115" s="19">
        <v>1.4</v>
      </c>
      <c r="I115" s="19">
        <v>23</v>
      </c>
      <c r="J115" s="19">
        <v>0</v>
      </c>
      <c r="K115" s="19">
        <v>274.10000000000002</v>
      </c>
      <c r="L115" s="19">
        <v>47.7</v>
      </c>
      <c r="M115" s="19">
        <v>0</v>
      </c>
      <c r="N115" s="23">
        <v>1121.2</v>
      </c>
      <c r="O115" s="31">
        <f t="shared" si="7"/>
        <v>2017.3000000000002</v>
      </c>
      <c r="P115"/>
    </row>
    <row r="116" spans="1:16" s="2" customFormat="1" ht="12.75" x14ac:dyDescent="0.2">
      <c r="A116" s="50" t="s">
        <v>49</v>
      </c>
      <c r="B116" s="19">
        <v>15</v>
      </c>
      <c r="C116" s="19">
        <v>26.6</v>
      </c>
      <c r="D116" s="19">
        <v>218.7</v>
      </c>
      <c r="E116" s="19">
        <v>203.6</v>
      </c>
      <c r="F116" s="19">
        <v>14.8</v>
      </c>
      <c r="G116" s="19">
        <v>67.5</v>
      </c>
      <c r="H116" s="19">
        <v>1.4</v>
      </c>
      <c r="I116" s="19">
        <v>22.8</v>
      </c>
      <c r="J116" s="19">
        <v>0</v>
      </c>
      <c r="K116" s="19">
        <v>272.39999999999998</v>
      </c>
      <c r="L116" s="19">
        <v>47.7</v>
      </c>
      <c r="M116" s="19">
        <v>0</v>
      </c>
      <c r="N116" s="23">
        <v>1120.9000000000001</v>
      </c>
      <c r="O116" s="31">
        <f t="shared" si="7"/>
        <v>2011.4</v>
      </c>
      <c r="P116"/>
    </row>
    <row r="117" spans="1:16" s="2" customFormat="1" ht="12.75" x14ac:dyDescent="0.2">
      <c r="A117" s="50" t="s">
        <v>50</v>
      </c>
      <c r="B117" s="19">
        <v>14.7</v>
      </c>
      <c r="C117" s="19">
        <v>26.6</v>
      </c>
      <c r="D117" s="19">
        <v>221.1</v>
      </c>
      <c r="E117" s="19">
        <v>203.7</v>
      </c>
      <c r="F117" s="19">
        <v>14.8</v>
      </c>
      <c r="G117" s="19">
        <v>67.599999999999994</v>
      </c>
      <c r="H117" s="19">
        <v>1.4</v>
      </c>
      <c r="I117" s="19">
        <v>22.3</v>
      </c>
      <c r="J117" s="19">
        <v>0</v>
      </c>
      <c r="K117" s="19">
        <v>290.8</v>
      </c>
      <c r="L117" s="19">
        <v>47.7</v>
      </c>
      <c r="M117" s="19">
        <v>0</v>
      </c>
      <c r="N117" s="23">
        <v>1119.0999999999999</v>
      </c>
      <c r="O117" s="31">
        <f t="shared" si="7"/>
        <v>2029.8</v>
      </c>
      <c r="P117"/>
    </row>
    <row r="118" spans="1:16" s="2" customFormat="1" ht="12.75" x14ac:dyDescent="0.2">
      <c r="A118" s="50" t="s">
        <v>51</v>
      </c>
      <c r="B118" s="19">
        <v>15.5</v>
      </c>
      <c r="C118" s="19">
        <v>24.5</v>
      </c>
      <c r="D118" s="19">
        <v>221</v>
      </c>
      <c r="E118" s="19">
        <v>208.2</v>
      </c>
      <c r="F118" s="19">
        <v>14.8</v>
      </c>
      <c r="G118" s="19">
        <v>70.099999999999994</v>
      </c>
      <c r="H118" s="19">
        <v>1.3</v>
      </c>
      <c r="I118" s="19">
        <v>22</v>
      </c>
      <c r="J118" s="19">
        <v>0</v>
      </c>
      <c r="K118" s="19">
        <v>289.39999999999998</v>
      </c>
      <c r="L118" s="19">
        <v>47</v>
      </c>
      <c r="M118" s="19">
        <v>0</v>
      </c>
      <c r="N118" s="23">
        <v>1119.3</v>
      </c>
      <c r="O118" s="31">
        <f t="shared" si="7"/>
        <v>2033.1</v>
      </c>
      <c r="P118"/>
    </row>
    <row r="119" spans="1:16" s="2" customFormat="1" ht="12.75" x14ac:dyDescent="0.2">
      <c r="A119" s="50" t="s">
        <v>52</v>
      </c>
      <c r="B119" s="19">
        <v>15.1</v>
      </c>
      <c r="C119" s="19">
        <v>24.5</v>
      </c>
      <c r="D119" s="19">
        <v>222.2</v>
      </c>
      <c r="E119" s="19">
        <v>207.8</v>
      </c>
      <c r="F119" s="19">
        <v>15.6</v>
      </c>
      <c r="G119" s="19">
        <v>69.7</v>
      </c>
      <c r="H119" s="19">
        <v>1.3</v>
      </c>
      <c r="I119" s="19">
        <v>22</v>
      </c>
      <c r="J119" s="19">
        <v>0</v>
      </c>
      <c r="K119" s="19">
        <v>285.39999999999998</v>
      </c>
      <c r="L119" s="19">
        <v>46.2</v>
      </c>
      <c r="M119" s="19">
        <v>0</v>
      </c>
      <c r="N119" s="23">
        <v>1119.3</v>
      </c>
      <c r="O119" s="31">
        <f t="shared" si="7"/>
        <v>2029.1</v>
      </c>
      <c r="P119"/>
    </row>
    <row r="120" spans="1:16" s="2" customFormat="1" ht="12.75" x14ac:dyDescent="0.2">
      <c r="A120" s="50" t="s">
        <v>59</v>
      </c>
      <c r="B120" s="19">
        <v>16.3</v>
      </c>
      <c r="C120" s="19">
        <v>24.5</v>
      </c>
      <c r="D120" s="19">
        <v>223.3</v>
      </c>
      <c r="E120" s="19">
        <v>208.1</v>
      </c>
      <c r="F120" s="19">
        <v>15.2</v>
      </c>
      <c r="G120" s="19">
        <v>71.8</v>
      </c>
      <c r="H120" s="19">
        <v>1.3</v>
      </c>
      <c r="I120" s="19">
        <v>22.2</v>
      </c>
      <c r="J120" s="19">
        <v>0</v>
      </c>
      <c r="K120" s="19">
        <v>283.7</v>
      </c>
      <c r="L120" s="19">
        <v>46.1</v>
      </c>
      <c r="M120" s="19">
        <v>0</v>
      </c>
      <c r="N120" s="23">
        <v>1116.5</v>
      </c>
      <c r="O120" s="31">
        <f>SUM(B120:N120)</f>
        <v>2029</v>
      </c>
      <c r="P120"/>
    </row>
    <row r="121" spans="1:16" s="2" customFormat="1" ht="12.75" x14ac:dyDescent="0.2">
      <c r="A121" s="50" t="s">
        <v>54</v>
      </c>
      <c r="B121" s="19">
        <v>16.3</v>
      </c>
      <c r="C121" s="19">
        <v>23.5</v>
      </c>
      <c r="D121" s="19">
        <v>221.3</v>
      </c>
      <c r="E121" s="19">
        <v>207.7</v>
      </c>
      <c r="F121" s="19">
        <v>15</v>
      </c>
      <c r="G121" s="19">
        <v>72.5</v>
      </c>
      <c r="H121" s="19">
        <v>1.1000000000000001</v>
      </c>
      <c r="I121" s="19">
        <v>22.2</v>
      </c>
      <c r="J121" s="19">
        <v>0</v>
      </c>
      <c r="K121" s="19">
        <v>283.7</v>
      </c>
      <c r="L121" s="19">
        <v>45.8</v>
      </c>
      <c r="M121" s="19">
        <v>0</v>
      </c>
      <c r="N121" s="23">
        <v>1116.4000000000001</v>
      </c>
      <c r="O121" s="31">
        <f>SUM(B121:N121)</f>
        <v>2025.5</v>
      </c>
      <c r="P121"/>
    </row>
    <row r="122" spans="1:16" s="2" customFormat="1" ht="12.75" x14ac:dyDescent="0.2">
      <c r="A122" s="50" t="s">
        <v>55</v>
      </c>
      <c r="B122" s="19">
        <v>15.3</v>
      </c>
      <c r="C122" s="19">
        <v>22.8</v>
      </c>
      <c r="D122" s="19">
        <v>226.9</v>
      </c>
      <c r="E122" s="19">
        <v>206.1</v>
      </c>
      <c r="F122" s="19">
        <v>14.8</v>
      </c>
      <c r="G122" s="19">
        <v>70.3</v>
      </c>
      <c r="H122" s="19">
        <v>1.1000000000000001</v>
      </c>
      <c r="I122" s="19">
        <v>22.1</v>
      </c>
      <c r="J122" s="19">
        <v>0</v>
      </c>
      <c r="K122" s="19">
        <v>282.39999999999998</v>
      </c>
      <c r="L122" s="19">
        <v>45.8</v>
      </c>
      <c r="M122" s="19">
        <v>0</v>
      </c>
      <c r="N122" s="23">
        <v>1116.3</v>
      </c>
      <c r="O122" s="31">
        <f>SUM(B122:N122)</f>
        <v>2023.9</v>
      </c>
      <c r="P122"/>
    </row>
    <row r="123" spans="1:16" s="2" customFormat="1" ht="12.75" x14ac:dyDescent="0.2">
      <c r="A123" s="50" t="s">
        <v>56</v>
      </c>
      <c r="B123" s="19">
        <v>15.4</v>
      </c>
      <c r="C123" s="19">
        <v>22.6</v>
      </c>
      <c r="D123" s="19">
        <v>228.3</v>
      </c>
      <c r="E123" s="19">
        <v>208.6</v>
      </c>
      <c r="F123" s="19">
        <v>14.8</v>
      </c>
      <c r="G123" s="19">
        <v>72.099999999999994</v>
      </c>
      <c r="H123" s="19">
        <v>1.1000000000000001</v>
      </c>
      <c r="I123" s="19">
        <v>23.9</v>
      </c>
      <c r="J123" s="19">
        <v>0</v>
      </c>
      <c r="K123" s="19">
        <v>280.89999999999998</v>
      </c>
      <c r="L123" s="19">
        <v>45.4</v>
      </c>
      <c r="M123" s="19">
        <v>0</v>
      </c>
      <c r="N123" s="23">
        <v>1112.3</v>
      </c>
      <c r="O123" s="31">
        <f>SUM(B123:N123)</f>
        <v>2025.3999999999999</v>
      </c>
      <c r="P123"/>
    </row>
    <row r="124" spans="1:16" s="2" customFormat="1" ht="16.5" customHeight="1" x14ac:dyDescent="0.2">
      <c r="A124" s="25">
        <v>2011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59"/>
      <c r="P124"/>
    </row>
    <row r="125" spans="1:16" s="2" customFormat="1" ht="12.75" x14ac:dyDescent="0.2">
      <c r="A125" s="50" t="s">
        <v>57</v>
      </c>
      <c r="B125" s="19">
        <v>15.9</v>
      </c>
      <c r="C125" s="19">
        <f>24.8-1.2</f>
        <v>23.6</v>
      </c>
      <c r="D125" s="19">
        <v>224.7</v>
      </c>
      <c r="E125" s="19">
        <v>207.7</v>
      </c>
      <c r="F125" s="19">
        <v>14.8</v>
      </c>
      <c r="G125" s="19">
        <v>72.900000000000006</v>
      </c>
      <c r="H125" s="19">
        <v>1.1000000000000001</v>
      </c>
      <c r="I125" s="19">
        <v>21.2</v>
      </c>
      <c r="J125" s="19">
        <v>0</v>
      </c>
      <c r="K125" s="19">
        <v>279.39999999999998</v>
      </c>
      <c r="L125" s="19">
        <v>44.6</v>
      </c>
      <c r="M125" s="19">
        <v>0</v>
      </c>
      <c r="N125" s="27">
        <v>1113.0999999999999</v>
      </c>
      <c r="O125" s="31">
        <f t="shared" ref="O125:O130" si="8">SUM(B125:N125)</f>
        <v>2019</v>
      </c>
      <c r="P125"/>
    </row>
    <row r="126" spans="1:16" s="2" customFormat="1" ht="12.75" x14ac:dyDescent="0.2">
      <c r="A126" s="50" t="s">
        <v>58</v>
      </c>
      <c r="B126" s="19">
        <v>16</v>
      </c>
      <c r="C126" s="19">
        <v>22.3</v>
      </c>
      <c r="D126" s="19">
        <v>226.4</v>
      </c>
      <c r="E126" s="19">
        <v>206.9</v>
      </c>
      <c r="F126" s="19">
        <v>15.1</v>
      </c>
      <c r="G126" s="19">
        <v>73.5</v>
      </c>
      <c r="H126" s="19">
        <v>1.1000000000000001</v>
      </c>
      <c r="I126" s="19">
        <v>21.3</v>
      </c>
      <c r="J126" s="19">
        <v>0</v>
      </c>
      <c r="K126" s="19">
        <v>275.5</v>
      </c>
      <c r="L126" s="19">
        <v>43.6</v>
      </c>
      <c r="M126" s="19">
        <v>0</v>
      </c>
      <c r="N126" s="27">
        <v>1113.0999999999999</v>
      </c>
      <c r="O126" s="31">
        <f t="shared" si="8"/>
        <v>2014.8</v>
      </c>
      <c r="P126"/>
    </row>
    <row r="127" spans="1:16" s="2" customFormat="1" ht="12.75" x14ac:dyDescent="0.2">
      <c r="A127" s="50" t="s">
        <v>47</v>
      </c>
      <c r="B127" s="19">
        <v>16.5</v>
      </c>
      <c r="C127" s="19">
        <v>22.3</v>
      </c>
      <c r="D127" s="19">
        <v>228.5</v>
      </c>
      <c r="E127" s="19">
        <v>206.6</v>
      </c>
      <c r="F127" s="19">
        <v>15.2</v>
      </c>
      <c r="G127" s="19">
        <v>74.400000000000006</v>
      </c>
      <c r="H127" s="19">
        <v>1.1000000000000001</v>
      </c>
      <c r="I127" s="19">
        <v>24.6</v>
      </c>
      <c r="J127" s="19">
        <v>0</v>
      </c>
      <c r="K127" s="19">
        <v>273.8</v>
      </c>
      <c r="L127" s="19">
        <v>43.4</v>
      </c>
      <c r="M127" s="19">
        <v>0</v>
      </c>
      <c r="N127" s="27">
        <v>1110.0999999999999</v>
      </c>
      <c r="O127" s="31">
        <f t="shared" si="8"/>
        <v>2016.5</v>
      </c>
      <c r="P127"/>
    </row>
    <row r="128" spans="1:16" s="2" customFormat="1" ht="12.75" x14ac:dyDescent="0.2">
      <c r="A128" s="50" t="s">
        <v>48</v>
      </c>
      <c r="B128" s="19">
        <v>17</v>
      </c>
      <c r="C128" s="19">
        <v>21.2</v>
      </c>
      <c r="D128" s="19">
        <v>225.8</v>
      </c>
      <c r="E128" s="19">
        <v>221.1</v>
      </c>
      <c r="F128" s="19">
        <v>15.1</v>
      </c>
      <c r="G128" s="19">
        <v>75.900000000000006</v>
      </c>
      <c r="H128" s="19">
        <v>0.9</v>
      </c>
      <c r="I128" s="19">
        <v>25</v>
      </c>
      <c r="J128" s="19">
        <v>0</v>
      </c>
      <c r="K128" s="19">
        <v>273.8</v>
      </c>
      <c r="L128" s="19">
        <v>43.2</v>
      </c>
      <c r="M128" s="19">
        <v>0</v>
      </c>
      <c r="N128" s="27">
        <v>1110.0999999999999</v>
      </c>
      <c r="O128" s="31">
        <f t="shared" si="8"/>
        <v>2029.1</v>
      </c>
      <c r="P128"/>
    </row>
    <row r="129" spans="1:16" s="2" customFormat="1" ht="12.75" x14ac:dyDescent="0.2">
      <c r="A129" s="50" t="s">
        <v>49</v>
      </c>
      <c r="B129" s="19">
        <v>16.600000000000001</v>
      </c>
      <c r="C129" s="19">
        <v>20.8</v>
      </c>
      <c r="D129" s="19">
        <v>227</v>
      </c>
      <c r="E129" s="19">
        <v>219.2</v>
      </c>
      <c r="F129" s="19">
        <v>14.5</v>
      </c>
      <c r="G129" s="19">
        <v>75</v>
      </c>
      <c r="H129" s="19">
        <v>0.9</v>
      </c>
      <c r="I129" s="19">
        <v>25.2</v>
      </c>
      <c r="J129" s="19">
        <v>0</v>
      </c>
      <c r="K129" s="19">
        <v>292.5</v>
      </c>
      <c r="L129" s="19">
        <v>43.2</v>
      </c>
      <c r="M129" s="19">
        <v>0</v>
      </c>
      <c r="N129" s="27">
        <v>1110.0999999999999</v>
      </c>
      <c r="O129" s="31">
        <f t="shared" si="8"/>
        <v>2045</v>
      </c>
      <c r="P129"/>
    </row>
    <row r="130" spans="1:16" s="2" customFormat="1" ht="12.75" x14ac:dyDescent="0.2">
      <c r="A130" s="50" t="s">
        <v>50</v>
      </c>
      <c r="B130" s="19">
        <v>18.899999999999999</v>
      </c>
      <c r="C130" s="19">
        <f>20.8+0.5</f>
        <v>21.3</v>
      </c>
      <c r="D130" s="19">
        <v>235.5</v>
      </c>
      <c r="E130" s="19">
        <v>219.2</v>
      </c>
      <c r="F130" s="19">
        <v>15.6</v>
      </c>
      <c r="G130" s="19">
        <v>75.2</v>
      </c>
      <c r="H130" s="19">
        <v>0.9</v>
      </c>
      <c r="I130" s="19">
        <v>24.9</v>
      </c>
      <c r="J130" s="19">
        <v>0</v>
      </c>
      <c r="K130" s="19">
        <v>290.89999999999998</v>
      </c>
      <c r="L130" s="19">
        <v>43.1</v>
      </c>
      <c r="M130" s="19">
        <v>0</v>
      </c>
      <c r="N130" s="27">
        <v>1119.3</v>
      </c>
      <c r="O130" s="31">
        <f t="shared" si="8"/>
        <v>2064.8000000000002</v>
      </c>
      <c r="P130"/>
    </row>
    <row r="131" spans="1:16" s="2" customFormat="1" ht="12.75" x14ac:dyDescent="0.2">
      <c r="A131" s="50" t="s">
        <v>51</v>
      </c>
      <c r="B131" s="19">
        <v>18.5</v>
      </c>
      <c r="C131" s="19">
        <v>21.5</v>
      </c>
      <c r="D131" s="19">
        <v>232.8</v>
      </c>
      <c r="E131" s="19">
        <v>220.4</v>
      </c>
      <c r="F131" s="19">
        <v>16</v>
      </c>
      <c r="G131" s="19">
        <v>75.099999999999994</v>
      </c>
      <c r="H131" s="19">
        <v>0.9</v>
      </c>
      <c r="I131" s="19">
        <v>24.7</v>
      </c>
      <c r="J131" s="19">
        <v>0</v>
      </c>
      <c r="K131" s="19">
        <v>289.2</v>
      </c>
      <c r="L131" s="19">
        <v>42.4</v>
      </c>
      <c r="M131" s="19">
        <v>0</v>
      </c>
      <c r="N131" s="27">
        <v>1119.3</v>
      </c>
      <c r="O131" s="31">
        <f t="shared" ref="O131" si="9">SUM(B131:N131)</f>
        <v>2060.8000000000002</v>
      </c>
      <c r="P131"/>
    </row>
    <row r="132" spans="1:16" s="2" customFormat="1" ht="12.75" x14ac:dyDescent="0.2">
      <c r="A132" s="50" t="s">
        <v>52</v>
      </c>
      <c r="B132" s="19">
        <v>18.600000000000001</v>
      </c>
      <c r="C132" s="19">
        <v>21</v>
      </c>
      <c r="D132" s="19">
        <v>237.4</v>
      </c>
      <c r="E132" s="19">
        <v>219.5</v>
      </c>
      <c r="F132" s="19">
        <v>16.2</v>
      </c>
      <c r="G132" s="19">
        <v>75.599999999999994</v>
      </c>
      <c r="H132" s="19">
        <v>0.9</v>
      </c>
      <c r="I132" s="19">
        <v>25.1</v>
      </c>
      <c r="J132" s="19">
        <v>0</v>
      </c>
      <c r="K132" s="19">
        <v>285.3</v>
      </c>
      <c r="L132" s="19">
        <v>42.1</v>
      </c>
      <c r="M132" s="19">
        <v>0</v>
      </c>
      <c r="N132" s="27">
        <v>1117.7</v>
      </c>
      <c r="O132" s="31">
        <f t="shared" ref="O132:O133" si="10">SUM(B132:N132)</f>
        <v>2059.4</v>
      </c>
      <c r="P132"/>
    </row>
    <row r="133" spans="1:16" s="2" customFormat="1" ht="12.75" x14ac:dyDescent="0.2">
      <c r="A133" s="50" t="s">
        <v>59</v>
      </c>
      <c r="B133" s="19">
        <v>17.5</v>
      </c>
      <c r="C133" s="19">
        <v>21</v>
      </c>
      <c r="D133" s="19">
        <v>238.1</v>
      </c>
      <c r="E133" s="19">
        <v>218.7</v>
      </c>
      <c r="F133" s="19">
        <v>16.2</v>
      </c>
      <c r="G133" s="19">
        <v>74</v>
      </c>
      <c r="H133" s="19">
        <v>0.9</v>
      </c>
      <c r="I133" s="19">
        <v>24.8</v>
      </c>
      <c r="J133" s="19">
        <v>0</v>
      </c>
      <c r="K133" s="19">
        <v>283.60000000000002</v>
      </c>
      <c r="L133" s="19">
        <v>42.1</v>
      </c>
      <c r="M133" s="19">
        <v>0</v>
      </c>
      <c r="N133" s="27">
        <v>1114.5999999999999</v>
      </c>
      <c r="O133" s="31">
        <f t="shared" si="10"/>
        <v>2051.5</v>
      </c>
      <c r="P133"/>
    </row>
    <row r="134" spans="1:16" s="2" customFormat="1" ht="12.75" x14ac:dyDescent="0.2">
      <c r="A134" s="50" t="s">
        <v>54</v>
      </c>
      <c r="B134" s="19">
        <v>17.5</v>
      </c>
      <c r="C134" s="19">
        <v>19.899999999999999</v>
      </c>
      <c r="D134" s="19">
        <v>235.5</v>
      </c>
      <c r="E134" s="19">
        <v>218.7</v>
      </c>
      <c r="F134" s="19">
        <v>15.7</v>
      </c>
      <c r="G134" s="19">
        <v>77</v>
      </c>
      <c r="H134" s="19">
        <v>0.7</v>
      </c>
      <c r="I134" s="19">
        <v>24.8</v>
      </c>
      <c r="J134" s="19">
        <v>0</v>
      </c>
      <c r="K134" s="19">
        <v>283.60000000000002</v>
      </c>
      <c r="L134" s="19">
        <v>42.1</v>
      </c>
      <c r="M134" s="19">
        <v>0</v>
      </c>
      <c r="N134" s="23">
        <v>1114</v>
      </c>
      <c r="O134" s="31">
        <f>SUM(B134:N134)</f>
        <v>2049.5</v>
      </c>
      <c r="P134"/>
    </row>
    <row r="135" spans="1:16" s="2" customFormat="1" ht="12.75" x14ac:dyDescent="0.2">
      <c r="A135" s="50" t="s">
        <v>55</v>
      </c>
      <c r="B135" s="19">
        <v>18</v>
      </c>
      <c r="C135" s="19">
        <v>19.3</v>
      </c>
      <c r="D135" s="19">
        <v>237.1</v>
      </c>
      <c r="E135" s="19">
        <v>218.3</v>
      </c>
      <c r="F135" s="19">
        <v>17.5</v>
      </c>
      <c r="G135" s="19">
        <v>75.400000000000006</v>
      </c>
      <c r="H135" s="19">
        <v>0.7</v>
      </c>
      <c r="I135" s="19">
        <v>24.6</v>
      </c>
      <c r="J135" s="19">
        <v>0</v>
      </c>
      <c r="K135" s="19">
        <v>282.3</v>
      </c>
      <c r="L135" s="19">
        <v>42.1</v>
      </c>
      <c r="M135" s="19">
        <v>0</v>
      </c>
      <c r="N135" s="23">
        <v>1113.7</v>
      </c>
      <c r="O135" s="31">
        <f>SUM(B135:N135)</f>
        <v>2049</v>
      </c>
      <c r="P135"/>
    </row>
    <row r="136" spans="1:16" s="2" customFormat="1" ht="12.75" x14ac:dyDescent="0.2">
      <c r="A136" s="50" t="s">
        <v>56</v>
      </c>
      <c r="B136" s="19">
        <v>16.3</v>
      </c>
      <c r="C136" s="19">
        <v>19.5</v>
      </c>
      <c r="D136" s="19">
        <v>238.6</v>
      </c>
      <c r="E136" s="19">
        <v>220.4</v>
      </c>
      <c r="F136" s="19">
        <v>17.600000000000001</v>
      </c>
      <c r="G136" s="19">
        <v>73.400000000000006</v>
      </c>
      <c r="H136" s="19">
        <v>0.7</v>
      </c>
      <c r="I136" s="19">
        <v>24</v>
      </c>
      <c r="J136" s="19">
        <v>0</v>
      </c>
      <c r="K136" s="19">
        <v>280.7</v>
      </c>
      <c r="L136" s="19">
        <v>41.7</v>
      </c>
      <c r="M136" s="19">
        <v>0</v>
      </c>
      <c r="N136" s="23">
        <v>1111.5999999999999</v>
      </c>
      <c r="O136" s="31">
        <f>SUM(B136:N136)</f>
        <v>2044.5</v>
      </c>
      <c r="P136"/>
    </row>
    <row r="137" spans="1:16" s="2" customFormat="1" ht="12.75" x14ac:dyDescent="0.2">
      <c r="A137" s="25">
        <v>2012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59"/>
      <c r="P137"/>
    </row>
    <row r="138" spans="1:16" s="2" customFormat="1" ht="12.75" x14ac:dyDescent="0.2">
      <c r="A138" s="50" t="s">
        <v>57</v>
      </c>
      <c r="B138" s="19">
        <v>16.399999999999999</v>
      </c>
      <c r="C138" s="19">
        <v>19.899999999999999</v>
      </c>
      <c r="D138" s="19">
        <v>235.4</v>
      </c>
      <c r="E138" s="19">
        <v>220.7</v>
      </c>
      <c r="F138" s="19">
        <v>18.27</v>
      </c>
      <c r="G138" s="19">
        <v>75.3</v>
      </c>
      <c r="H138" s="19">
        <v>0.7</v>
      </c>
      <c r="I138" s="19">
        <v>23.6</v>
      </c>
      <c r="J138" s="19">
        <v>0</v>
      </c>
      <c r="K138" s="19">
        <v>279</v>
      </c>
      <c r="L138" s="19">
        <v>41.1</v>
      </c>
      <c r="M138" s="19">
        <v>0</v>
      </c>
      <c r="N138" s="27">
        <v>1110.7</v>
      </c>
      <c r="O138" s="31">
        <f t="shared" ref="O138:O146" si="11">SUM(B138:N138)</f>
        <v>2041.0700000000002</v>
      </c>
      <c r="P138"/>
    </row>
    <row r="139" spans="1:16" s="2" customFormat="1" ht="12.75" x14ac:dyDescent="0.2">
      <c r="A139" s="50" t="s">
        <v>58</v>
      </c>
      <c r="B139" s="19">
        <v>16.899999999999999</v>
      </c>
      <c r="C139" s="19">
        <v>19.899999999999999</v>
      </c>
      <c r="D139" s="19">
        <v>235.5</v>
      </c>
      <c r="E139" s="19">
        <v>221.2</v>
      </c>
      <c r="F139" s="19">
        <v>18.27</v>
      </c>
      <c r="G139" s="19">
        <v>75.599999999999994</v>
      </c>
      <c r="H139" s="19">
        <v>0.7</v>
      </c>
      <c r="I139" s="19">
        <v>23.6</v>
      </c>
      <c r="J139" s="19">
        <v>0</v>
      </c>
      <c r="K139" s="19">
        <v>275</v>
      </c>
      <c r="L139" s="19">
        <v>40.9</v>
      </c>
      <c r="M139" s="19">
        <v>0</v>
      </c>
      <c r="N139" s="27">
        <v>1110.7</v>
      </c>
      <c r="O139" s="31">
        <f t="shared" si="11"/>
        <v>2038.27</v>
      </c>
      <c r="P139"/>
    </row>
    <row r="140" spans="1:16" s="2" customFormat="1" ht="12.75" x14ac:dyDescent="0.2">
      <c r="A140" s="50" t="s">
        <v>47</v>
      </c>
      <c r="B140" s="19">
        <v>16.600000000000001</v>
      </c>
      <c r="C140" s="19">
        <v>19.899999999999999</v>
      </c>
      <c r="D140" s="19">
        <v>237.3</v>
      </c>
      <c r="E140" s="19">
        <v>221.4</v>
      </c>
      <c r="F140" s="19">
        <v>17.899999999999999</v>
      </c>
      <c r="G140" s="19">
        <v>75.3</v>
      </c>
      <c r="H140" s="19">
        <v>0.7</v>
      </c>
      <c r="I140" s="19">
        <v>23.6</v>
      </c>
      <c r="J140" s="19">
        <v>0</v>
      </c>
      <c r="K140" s="19">
        <v>275</v>
      </c>
      <c r="L140" s="19">
        <v>40.9</v>
      </c>
      <c r="M140" s="19">
        <v>0</v>
      </c>
      <c r="N140" s="27">
        <v>1107.4000000000001</v>
      </c>
      <c r="O140" s="31">
        <f t="shared" si="11"/>
        <v>2036</v>
      </c>
      <c r="P140"/>
    </row>
    <row r="141" spans="1:16" s="2" customFormat="1" ht="12.75" x14ac:dyDescent="0.2">
      <c r="A141" s="50" t="s">
        <v>48</v>
      </c>
      <c r="B141" s="19">
        <v>16.5</v>
      </c>
      <c r="C141" s="19">
        <v>19.399999999999999</v>
      </c>
      <c r="D141" s="19">
        <v>234.6</v>
      </c>
      <c r="E141" s="19">
        <v>221.7</v>
      </c>
      <c r="F141" s="19">
        <v>17.87</v>
      </c>
      <c r="G141" s="19">
        <v>75</v>
      </c>
      <c r="H141" s="19">
        <v>0.6</v>
      </c>
      <c r="I141" s="19">
        <v>23.8</v>
      </c>
      <c r="J141" s="19">
        <v>0</v>
      </c>
      <c r="K141" s="19">
        <v>273.39999999999998</v>
      </c>
      <c r="L141" s="19">
        <v>40.700000000000003</v>
      </c>
      <c r="M141" s="19">
        <v>0</v>
      </c>
      <c r="N141" s="27">
        <v>1106.8</v>
      </c>
      <c r="O141" s="31">
        <f t="shared" si="11"/>
        <v>2030.37</v>
      </c>
      <c r="P141"/>
    </row>
    <row r="142" spans="1:16" s="2" customFormat="1" ht="12.75" x14ac:dyDescent="0.2">
      <c r="A142" s="50" t="s">
        <v>49</v>
      </c>
      <c r="B142" s="19">
        <v>14.6</v>
      </c>
      <c r="C142" s="19">
        <v>18.7</v>
      </c>
      <c r="D142" s="19">
        <v>235.2</v>
      </c>
      <c r="E142" s="19">
        <v>224.1</v>
      </c>
      <c r="F142" s="19">
        <v>18.36</v>
      </c>
      <c r="G142" s="19">
        <v>71.3</v>
      </c>
      <c r="H142" s="19">
        <v>0.6</v>
      </c>
      <c r="I142" s="19">
        <v>23.4</v>
      </c>
      <c r="J142" s="19">
        <v>0</v>
      </c>
      <c r="K142" s="19">
        <v>292.10000000000002</v>
      </c>
      <c r="L142" s="19">
        <v>39.9</v>
      </c>
      <c r="M142" s="19">
        <v>0</v>
      </c>
      <c r="N142" s="27">
        <v>1105.5999999999999</v>
      </c>
      <c r="O142" s="31">
        <f t="shared" si="11"/>
        <v>2043.86</v>
      </c>
      <c r="P142"/>
    </row>
    <row r="143" spans="1:16" s="2" customFormat="1" ht="12.75" x14ac:dyDescent="0.2">
      <c r="A143" s="50" t="s">
        <v>50</v>
      </c>
      <c r="B143" s="19">
        <v>14.7</v>
      </c>
      <c r="C143" s="19">
        <v>18.7</v>
      </c>
      <c r="D143" s="19">
        <v>235.5</v>
      </c>
      <c r="E143" s="19">
        <v>225.1</v>
      </c>
      <c r="F143" s="19">
        <v>19.2</v>
      </c>
      <c r="G143" s="19">
        <v>71.7</v>
      </c>
      <c r="H143" s="19">
        <v>0.6</v>
      </c>
      <c r="I143" s="19">
        <v>23.5</v>
      </c>
      <c r="J143" s="19">
        <v>0</v>
      </c>
      <c r="K143" s="19">
        <v>290.5</v>
      </c>
      <c r="L143" s="19">
        <v>39.700000000000003</v>
      </c>
      <c r="M143" s="19">
        <v>0</v>
      </c>
      <c r="N143" s="27">
        <v>1102.0999999999999</v>
      </c>
      <c r="O143" s="31">
        <f t="shared" si="11"/>
        <v>2041.3000000000002</v>
      </c>
      <c r="P143"/>
    </row>
    <row r="144" spans="1:16" s="2" customFormat="1" ht="12.75" x14ac:dyDescent="0.2">
      <c r="A144" s="50" t="s">
        <v>51</v>
      </c>
      <c r="B144" s="19">
        <v>14.36</v>
      </c>
      <c r="C144" s="19">
        <v>19.190000000000001</v>
      </c>
      <c r="D144" s="19">
        <v>233.18</v>
      </c>
      <c r="E144" s="19">
        <v>226.8</v>
      </c>
      <c r="F144" s="19">
        <v>20.5</v>
      </c>
      <c r="G144" s="19">
        <v>71.3</v>
      </c>
      <c r="H144" s="19">
        <v>0.6</v>
      </c>
      <c r="I144" s="19">
        <v>22.3</v>
      </c>
      <c r="J144" s="19">
        <v>0</v>
      </c>
      <c r="K144" s="19">
        <v>288.8</v>
      </c>
      <c r="L144" s="19">
        <v>39.5</v>
      </c>
      <c r="M144" s="19">
        <v>0</v>
      </c>
      <c r="N144" s="27">
        <v>1101.8</v>
      </c>
      <c r="O144" s="31">
        <f t="shared" si="11"/>
        <v>2038.33</v>
      </c>
      <c r="P144"/>
    </row>
    <row r="145" spans="1:16" s="2" customFormat="1" ht="12.75" x14ac:dyDescent="0.2">
      <c r="A145" s="50" t="s">
        <v>52</v>
      </c>
      <c r="B145" s="19">
        <v>14.8</v>
      </c>
      <c r="C145" s="19">
        <v>19.2</v>
      </c>
      <c r="D145" s="19">
        <v>233.2</v>
      </c>
      <c r="E145" s="19">
        <v>226.8</v>
      </c>
      <c r="F145" s="19">
        <v>20.5</v>
      </c>
      <c r="G145" s="19">
        <v>70.099999999999994</v>
      </c>
      <c r="H145" s="19">
        <v>0.6</v>
      </c>
      <c r="I145" s="19">
        <v>22.5</v>
      </c>
      <c r="J145" s="19">
        <v>0</v>
      </c>
      <c r="K145" s="19">
        <v>284.8</v>
      </c>
      <c r="L145" s="19">
        <v>39.200000000000003</v>
      </c>
      <c r="M145" s="19">
        <v>0</v>
      </c>
      <c r="N145" s="27">
        <v>1100.0999999999999</v>
      </c>
      <c r="O145" s="31">
        <f t="shared" si="11"/>
        <v>2031.8</v>
      </c>
      <c r="P145"/>
    </row>
    <row r="146" spans="1:16" s="2" customFormat="1" ht="12.75" x14ac:dyDescent="0.2">
      <c r="A146" s="50" t="s">
        <v>59</v>
      </c>
      <c r="B146" s="19">
        <v>15.1</v>
      </c>
      <c r="C146" s="19">
        <v>19.8</v>
      </c>
      <c r="D146" s="19">
        <v>234.1</v>
      </c>
      <c r="E146" s="19">
        <v>230.6</v>
      </c>
      <c r="F146" s="19">
        <v>21</v>
      </c>
      <c r="G146" s="19">
        <v>71.099999999999994</v>
      </c>
      <c r="H146" s="19">
        <v>0.6</v>
      </c>
      <c r="I146" s="19">
        <v>22.8</v>
      </c>
      <c r="J146" s="19">
        <v>0</v>
      </c>
      <c r="K146" s="19">
        <v>283.2</v>
      </c>
      <c r="L146" s="19">
        <v>39.200000000000003</v>
      </c>
      <c r="M146" s="19">
        <v>0</v>
      </c>
      <c r="N146" s="27">
        <v>1100.0999999999999</v>
      </c>
      <c r="O146" s="31">
        <f t="shared" si="11"/>
        <v>2037.6</v>
      </c>
      <c r="P146"/>
    </row>
    <row r="147" spans="1:16" s="2" customFormat="1" ht="12.75" x14ac:dyDescent="0.2">
      <c r="A147" s="50" t="s">
        <v>54</v>
      </c>
      <c r="B147" s="19">
        <v>14.7</v>
      </c>
      <c r="C147" s="19">
        <v>20.6</v>
      </c>
      <c r="D147" s="19">
        <v>232.2</v>
      </c>
      <c r="E147" s="19">
        <v>231.4</v>
      </c>
      <c r="F147" s="19">
        <v>20.9</v>
      </c>
      <c r="G147" s="19">
        <v>70.7</v>
      </c>
      <c r="H147" s="19">
        <v>0.4</v>
      </c>
      <c r="I147" s="19">
        <v>22.8</v>
      </c>
      <c r="J147" s="19">
        <v>0</v>
      </c>
      <c r="K147" s="19">
        <v>283.2</v>
      </c>
      <c r="L147" s="19">
        <v>39.200000000000003</v>
      </c>
      <c r="M147" s="19">
        <v>0</v>
      </c>
      <c r="N147" s="27">
        <v>1100.0999999999999</v>
      </c>
      <c r="O147" s="31">
        <f>SUM(B147:N147)</f>
        <v>2036.1999999999998</v>
      </c>
      <c r="P147"/>
    </row>
    <row r="148" spans="1:16" s="2" customFormat="1" ht="12.75" x14ac:dyDescent="0.2">
      <c r="A148" s="50" t="s">
        <v>55</v>
      </c>
      <c r="B148" s="19">
        <v>15.121009000000001</v>
      </c>
      <c r="C148" s="19">
        <v>20.639727300000001</v>
      </c>
      <c r="D148" s="19">
        <v>234.17028019999998</v>
      </c>
      <c r="E148" s="19">
        <v>233.1</v>
      </c>
      <c r="F148" s="19">
        <v>21.197081899999997</v>
      </c>
      <c r="G148" s="19">
        <v>68.68970673310001</v>
      </c>
      <c r="H148" s="19">
        <v>0.38355079999999997</v>
      </c>
      <c r="I148" s="19">
        <v>22.7</v>
      </c>
      <c r="J148" s="19">
        <v>0</v>
      </c>
      <c r="K148" s="19">
        <v>281.86651710000001</v>
      </c>
      <c r="L148" s="19">
        <v>38.997058799999991</v>
      </c>
      <c r="M148" s="19">
        <v>0</v>
      </c>
      <c r="N148" s="27">
        <v>1099.9095743</v>
      </c>
      <c r="O148" s="31">
        <f>SUM(B148:N148)</f>
        <v>2036.7745061331</v>
      </c>
      <c r="P148"/>
    </row>
    <row r="149" spans="1:16" s="2" customFormat="1" ht="12.75" x14ac:dyDescent="0.2">
      <c r="A149" s="50" t="s">
        <v>56</v>
      </c>
      <c r="B149" s="19">
        <v>14.9</v>
      </c>
      <c r="C149" s="19">
        <v>21.5</v>
      </c>
      <c r="D149" s="19">
        <v>235.2</v>
      </c>
      <c r="E149" s="19">
        <v>234.1</v>
      </c>
      <c r="F149" s="19">
        <v>21.6</v>
      </c>
      <c r="G149" s="19">
        <v>70.5</v>
      </c>
      <c r="H149" s="19">
        <v>0.4</v>
      </c>
      <c r="I149" s="19">
        <v>21.6</v>
      </c>
      <c r="J149" s="19">
        <v>0</v>
      </c>
      <c r="K149" s="19">
        <v>280.3</v>
      </c>
      <c r="L149" s="19">
        <v>39.4</v>
      </c>
      <c r="M149" s="19">
        <v>0</v>
      </c>
      <c r="N149" s="23">
        <v>1091.2</v>
      </c>
      <c r="O149" s="31">
        <f>SUM(B149:N149)</f>
        <v>2030.6999999999998</v>
      </c>
      <c r="P149"/>
    </row>
    <row r="150" spans="1:16" s="2" customFormat="1" ht="12.75" x14ac:dyDescent="0.2">
      <c r="A150" s="25">
        <v>2013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59"/>
      <c r="P150"/>
    </row>
    <row r="151" spans="1:16" s="2" customFormat="1" ht="12.75" x14ac:dyDescent="0.2">
      <c r="A151" s="50" t="s">
        <v>57</v>
      </c>
      <c r="B151" s="28">
        <v>15.3</v>
      </c>
      <c r="C151" s="28">
        <v>21.5</v>
      </c>
      <c r="D151" s="28">
        <v>231.6</v>
      </c>
      <c r="E151" s="28">
        <v>233.3</v>
      </c>
      <c r="F151" s="28">
        <v>22.5</v>
      </c>
      <c r="G151" s="28">
        <v>70.599999999999994</v>
      </c>
      <c r="H151" s="28">
        <v>0.4</v>
      </c>
      <c r="I151" s="28">
        <v>21.6</v>
      </c>
      <c r="J151" s="28">
        <v>0</v>
      </c>
      <c r="K151" s="28">
        <v>277.39999999999998</v>
      </c>
      <c r="L151" s="28">
        <v>39.299999999999997</v>
      </c>
      <c r="M151" s="28">
        <v>0</v>
      </c>
      <c r="N151" s="29">
        <v>1091.2</v>
      </c>
      <c r="O151" s="31">
        <f>SUM(B151:N151)</f>
        <v>2024.7</v>
      </c>
      <c r="P151"/>
    </row>
    <row r="152" spans="1:16" s="2" customFormat="1" ht="12.75" x14ac:dyDescent="0.2">
      <c r="A152" s="50" t="s">
        <v>58</v>
      </c>
      <c r="B152" s="28">
        <v>14.9</v>
      </c>
      <c r="C152" s="28">
        <v>23</v>
      </c>
      <c r="D152" s="28">
        <v>233.3</v>
      </c>
      <c r="E152" s="28">
        <v>231.9</v>
      </c>
      <c r="F152" s="28">
        <v>23.2</v>
      </c>
      <c r="G152" s="28">
        <v>68.2</v>
      </c>
      <c r="H152" s="28">
        <v>0.4</v>
      </c>
      <c r="I152" s="28">
        <v>21.4</v>
      </c>
      <c r="J152" s="28">
        <v>0</v>
      </c>
      <c r="K152" s="28">
        <v>276</v>
      </c>
      <c r="L152" s="28">
        <v>74.599999999999994</v>
      </c>
      <c r="M152" s="28">
        <v>0</v>
      </c>
      <c r="N152" s="29">
        <v>1089.5999999999999</v>
      </c>
      <c r="O152" s="31">
        <f t="shared" ref="O152:O214" si="12">SUM(B152:N152)</f>
        <v>2056.5</v>
      </c>
      <c r="P152"/>
    </row>
    <row r="153" spans="1:16" ht="12.75" x14ac:dyDescent="0.2">
      <c r="A153" s="46" t="s">
        <v>47</v>
      </c>
      <c r="B153" s="66">
        <v>14.5</v>
      </c>
      <c r="C153" s="66">
        <v>23.648734800000003</v>
      </c>
      <c r="D153" s="66">
        <v>233.85086779999997</v>
      </c>
      <c r="E153" s="66">
        <v>235.3</v>
      </c>
      <c r="F153" s="66">
        <v>23.100007600000001</v>
      </c>
      <c r="G153" s="66">
        <v>67.400000000000006</v>
      </c>
      <c r="H153" s="66">
        <v>0.38355079999999997</v>
      </c>
      <c r="I153" s="66">
        <v>22.1</v>
      </c>
      <c r="J153" s="66">
        <v>0</v>
      </c>
      <c r="K153" s="66">
        <v>274.29445310000006</v>
      </c>
      <c r="L153" s="66">
        <v>74.400000000000006</v>
      </c>
      <c r="M153" s="66">
        <v>0</v>
      </c>
      <c r="N153" s="67">
        <v>1057.8</v>
      </c>
      <c r="O153" s="31">
        <f t="shared" si="12"/>
        <v>2026.7776140999999</v>
      </c>
    </row>
    <row r="154" spans="1:16" s="2" customFormat="1" ht="12.75" x14ac:dyDescent="0.2">
      <c r="A154" s="50" t="s">
        <v>48</v>
      </c>
      <c r="B154" s="19">
        <v>14.782719199999999</v>
      </c>
      <c r="C154" s="19">
        <v>22.6139349</v>
      </c>
      <c r="D154" s="19">
        <v>229.46929029999998</v>
      </c>
      <c r="E154" s="19">
        <v>235.7</v>
      </c>
      <c r="F154" s="19">
        <v>23.342972000000003</v>
      </c>
      <c r="G154" s="19">
        <v>70.400000000000006</v>
      </c>
      <c r="H154" s="19">
        <v>0.19414300000000001</v>
      </c>
      <c r="I154" s="19">
        <v>21.8</v>
      </c>
      <c r="J154" s="19">
        <v>0</v>
      </c>
      <c r="K154" s="19">
        <v>274.29445310000006</v>
      </c>
      <c r="L154" s="19">
        <v>74.2</v>
      </c>
      <c r="M154" s="19">
        <v>0</v>
      </c>
      <c r="N154" s="27">
        <v>1057.8</v>
      </c>
      <c r="O154" s="31">
        <f t="shared" si="12"/>
        <v>2024.5975125</v>
      </c>
      <c r="P154"/>
    </row>
    <row r="155" spans="1:16" s="2" customFormat="1" ht="12.75" x14ac:dyDescent="0.2">
      <c r="A155" s="50" t="s">
        <v>49</v>
      </c>
      <c r="B155" s="19">
        <v>13.7</v>
      </c>
      <c r="C155" s="19">
        <v>23.002432000000002</v>
      </c>
      <c r="D155" s="19">
        <v>231.9</v>
      </c>
      <c r="E155" s="19">
        <v>233.8</v>
      </c>
      <c r="F155" s="19">
        <v>32.795879199999995</v>
      </c>
      <c r="G155" s="19">
        <v>68.3</v>
      </c>
      <c r="H155" s="19">
        <v>0.19414300000000001</v>
      </c>
      <c r="I155" s="19">
        <v>22.5</v>
      </c>
      <c r="J155" s="19">
        <v>0</v>
      </c>
      <c r="K155" s="19">
        <v>272.98563210000003</v>
      </c>
      <c r="L155" s="19">
        <v>103.2</v>
      </c>
      <c r="M155" s="19">
        <v>0</v>
      </c>
      <c r="N155" s="27">
        <v>1057.8</v>
      </c>
      <c r="O155" s="31">
        <f t="shared" si="12"/>
        <v>2060.1780863000004</v>
      </c>
      <c r="P155"/>
    </row>
    <row r="156" spans="1:16" s="2" customFormat="1" ht="12.75" x14ac:dyDescent="0.2">
      <c r="A156" s="50" t="s">
        <v>50</v>
      </c>
      <c r="B156" s="19">
        <v>13.8</v>
      </c>
      <c r="C156" s="19">
        <v>24.2019746</v>
      </c>
      <c r="D156" s="19">
        <v>235</v>
      </c>
      <c r="E156" s="19">
        <v>234.5</v>
      </c>
      <c r="F156" s="19">
        <v>34.6</v>
      </c>
      <c r="G156" s="19">
        <v>68.5</v>
      </c>
      <c r="H156" s="19">
        <v>0.19414300000000001</v>
      </c>
      <c r="I156" s="19">
        <v>22.5</v>
      </c>
      <c r="J156" s="19">
        <v>0</v>
      </c>
      <c r="K156" s="19">
        <v>272.98563210000003</v>
      </c>
      <c r="L156" s="19">
        <v>103</v>
      </c>
      <c r="M156" s="19">
        <v>0</v>
      </c>
      <c r="N156" s="27">
        <v>1057.8</v>
      </c>
      <c r="O156" s="31">
        <f t="shared" si="12"/>
        <v>2067.0817496999998</v>
      </c>
      <c r="P156"/>
    </row>
    <row r="157" spans="1:16" s="2" customFormat="1" ht="12.75" x14ac:dyDescent="0.2">
      <c r="A157" s="50" t="s">
        <v>51</v>
      </c>
      <c r="B157" s="19">
        <v>13.8</v>
      </c>
      <c r="C157" s="19">
        <v>24.6</v>
      </c>
      <c r="D157" s="19">
        <v>231.7</v>
      </c>
      <c r="E157" s="19">
        <v>235.1</v>
      </c>
      <c r="F157" s="19">
        <v>36.4</v>
      </c>
      <c r="G157" s="19">
        <v>70.5</v>
      </c>
      <c r="H157" s="19">
        <v>0.2</v>
      </c>
      <c r="I157" s="19">
        <v>21.9</v>
      </c>
      <c r="J157" s="19">
        <v>0</v>
      </c>
      <c r="K157" s="19">
        <v>268.5</v>
      </c>
      <c r="L157" s="19">
        <v>135.80000000000001</v>
      </c>
      <c r="M157" s="19">
        <v>0</v>
      </c>
      <c r="N157" s="27">
        <v>1057.8</v>
      </c>
      <c r="O157" s="31">
        <f t="shared" si="12"/>
        <v>2096.3000000000002</v>
      </c>
      <c r="P157"/>
    </row>
    <row r="158" spans="1:16" s="2" customFormat="1" ht="12.75" x14ac:dyDescent="0.2">
      <c r="A158" s="50" t="s">
        <v>52</v>
      </c>
      <c r="B158" s="19">
        <v>13.8</v>
      </c>
      <c r="C158" s="19">
        <v>24.8</v>
      </c>
      <c r="D158" s="19">
        <v>234.4</v>
      </c>
      <c r="E158" s="19">
        <v>235.2</v>
      </c>
      <c r="F158" s="19">
        <v>36.9</v>
      </c>
      <c r="G158" s="19">
        <v>68.8</v>
      </c>
      <c r="H158" s="19">
        <v>0.2</v>
      </c>
      <c r="I158" s="19">
        <v>22.1</v>
      </c>
      <c r="J158" s="19">
        <v>0</v>
      </c>
      <c r="K158" s="19">
        <v>284.60000000000002</v>
      </c>
      <c r="L158" s="19">
        <v>135.4</v>
      </c>
      <c r="M158" s="19">
        <v>0</v>
      </c>
      <c r="N158" s="27">
        <v>1056.2</v>
      </c>
      <c r="O158" s="31">
        <f t="shared" si="12"/>
        <v>2112.4</v>
      </c>
      <c r="P158"/>
    </row>
    <row r="159" spans="1:16" s="2" customFormat="1" ht="12.75" x14ac:dyDescent="0.2">
      <c r="A159" s="50" t="s">
        <v>59</v>
      </c>
      <c r="B159" s="19">
        <v>14.2</v>
      </c>
      <c r="C159" s="19">
        <v>24.8</v>
      </c>
      <c r="D159" s="19">
        <v>237.1</v>
      </c>
      <c r="E159" s="19">
        <v>238.7</v>
      </c>
      <c r="F159" s="19">
        <v>36.5</v>
      </c>
      <c r="G159" s="19">
        <v>69.5</v>
      </c>
      <c r="H159" s="19">
        <v>0.2</v>
      </c>
      <c r="I159" s="19">
        <v>22.5</v>
      </c>
      <c r="J159" s="19">
        <v>0</v>
      </c>
      <c r="K159" s="19">
        <v>282.89999999999998</v>
      </c>
      <c r="L159" s="19">
        <v>135.5</v>
      </c>
      <c r="M159" s="19">
        <v>0</v>
      </c>
      <c r="N159" s="27">
        <v>1056.2</v>
      </c>
      <c r="O159" s="31">
        <f t="shared" si="12"/>
        <v>2118.1000000000004</v>
      </c>
      <c r="P159"/>
    </row>
    <row r="160" spans="1:16" s="2" customFormat="1" ht="12.75" x14ac:dyDescent="0.2">
      <c r="A160" s="50" t="s">
        <v>54</v>
      </c>
      <c r="B160" s="19">
        <v>14.3</v>
      </c>
      <c r="C160" s="19">
        <v>24.1</v>
      </c>
      <c r="D160" s="19">
        <v>233.5</v>
      </c>
      <c r="E160" s="19">
        <v>239.2</v>
      </c>
      <c r="F160" s="19">
        <v>36.799999999999997</v>
      </c>
      <c r="G160" s="19">
        <v>71.7</v>
      </c>
      <c r="H160" s="19">
        <v>0</v>
      </c>
      <c r="I160" s="19">
        <v>22.5</v>
      </c>
      <c r="J160" s="19">
        <v>0</v>
      </c>
      <c r="K160" s="19">
        <v>285.39999999999998</v>
      </c>
      <c r="L160" s="19">
        <v>179.7</v>
      </c>
      <c r="M160" s="19">
        <v>0</v>
      </c>
      <c r="N160" s="27">
        <v>1056.2</v>
      </c>
      <c r="O160" s="31">
        <f t="shared" si="12"/>
        <v>2163.4</v>
      </c>
      <c r="P160"/>
    </row>
    <row r="161" spans="1:21" s="2" customFormat="1" ht="12.75" x14ac:dyDescent="0.2">
      <c r="A161" s="50" t="s">
        <v>55</v>
      </c>
      <c r="B161" s="19">
        <v>14.2</v>
      </c>
      <c r="C161" s="19">
        <v>23.4</v>
      </c>
      <c r="D161" s="19">
        <v>234.7</v>
      </c>
      <c r="E161" s="19">
        <v>238</v>
      </c>
      <c r="F161" s="19">
        <v>37.595349599999999</v>
      </c>
      <c r="G161" s="19">
        <v>71.8</v>
      </c>
      <c r="H161" s="19">
        <v>0</v>
      </c>
      <c r="I161" s="19">
        <v>22.6</v>
      </c>
      <c r="J161" s="19">
        <v>0</v>
      </c>
      <c r="K161" s="19">
        <v>284.10474710000005</v>
      </c>
      <c r="L161" s="19">
        <v>179.7</v>
      </c>
      <c r="M161" s="19">
        <v>0</v>
      </c>
      <c r="N161" s="27">
        <v>1056.1943871999999</v>
      </c>
      <c r="O161" s="31">
        <f t="shared" si="12"/>
        <v>2162.2944839000002</v>
      </c>
      <c r="P161"/>
    </row>
    <row r="162" spans="1:21" s="2" customFormat="1" ht="12.75" x14ac:dyDescent="0.2">
      <c r="A162" s="50" t="s">
        <v>56</v>
      </c>
      <c r="B162" s="19">
        <v>14.1</v>
      </c>
      <c r="C162" s="19">
        <v>23.8</v>
      </c>
      <c r="D162" s="19">
        <v>237.3</v>
      </c>
      <c r="E162" s="19">
        <v>240.6</v>
      </c>
      <c r="F162" s="19">
        <v>39.200000000000003</v>
      </c>
      <c r="G162" s="19">
        <f>72.8+1.8</f>
        <v>74.599999999999994</v>
      </c>
      <c r="H162" s="19">
        <v>0</v>
      </c>
      <c r="I162" s="19">
        <v>23.3</v>
      </c>
      <c r="J162" s="19">
        <v>0</v>
      </c>
      <c r="K162" s="19">
        <v>280.7</v>
      </c>
      <c r="L162" s="19">
        <v>179.6</v>
      </c>
      <c r="M162" s="19">
        <v>0</v>
      </c>
      <c r="N162" s="23">
        <v>1056.2</v>
      </c>
      <c r="O162" s="31">
        <f t="shared" si="12"/>
        <v>2169.3999999999996</v>
      </c>
      <c r="P162"/>
    </row>
    <row r="163" spans="1:21" s="2" customFormat="1" ht="12.75" x14ac:dyDescent="0.2">
      <c r="A163" s="25">
        <v>2014</v>
      </c>
      <c r="O163"/>
      <c r="P163"/>
    </row>
    <row r="164" spans="1:21" s="2" customFormat="1" ht="12.75" x14ac:dyDescent="0.2">
      <c r="A164" s="50" t="s">
        <v>57</v>
      </c>
      <c r="B164" s="28">
        <v>13.697044399999999</v>
      </c>
      <c r="C164" s="28">
        <v>23.766213</v>
      </c>
      <c r="D164" s="28">
        <v>232.82222200000001</v>
      </c>
      <c r="E164" s="28">
        <v>239.726811</v>
      </c>
      <c r="F164" s="28">
        <v>39.949365</v>
      </c>
      <c r="G164" s="28">
        <v>73.400000000000006</v>
      </c>
      <c r="H164" s="28">
        <v>0</v>
      </c>
      <c r="I164" s="28">
        <v>22.238931999999998</v>
      </c>
      <c r="J164" s="28">
        <v>0</v>
      </c>
      <c r="K164" s="28">
        <v>277.8</v>
      </c>
      <c r="L164" s="28">
        <v>198.251204</v>
      </c>
      <c r="M164" s="28">
        <v>0</v>
      </c>
      <c r="N164" s="29">
        <v>1056.2</v>
      </c>
      <c r="O164" s="31">
        <f t="shared" si="12"/>
        <v>2177.8517913999999</v>
      </c>
      <c r="P164"/>
      <c r="R164" s="65"/>
      <c r="U164" s="28"/>
    </row>
    <row r="165" spans="1:21" s="2" customFormat="1" ht="12.75" x14ac:dyDescent="0.2">
      <c r="A165" s="50" t="s">
        <v>58</v>
      </c>
      <c r="B165" s="28">
        <v>13.993990999999999</v>
      </c>
      <c r="C165" s="28">
        <v>23.766213</v>
      </c>
      <c r="D165" s="28">
        <v>235.54084800000001</v>
      </c>
      <c r="E165" s="28">
        <v>239.15627499999999</v>
      </c>
      <c r="F165" s="28">
        <v>39.949365</v>
      </c>
      <c r="G165" s="28">
        <v>73.599999999999994</v>
      </c>
      <c r="H165" s="28">
        <v>0</v>
      </c>
      <c r="I165" s="28">
        <v>22.341555</v>
      </c>
      <c r="J165" s="28">
        <v>0</v>
      </c>
      <c r="K165" s="28">
        <v>273.89999999999998</v>
      </c>
      <c r="L165" s="28">
        <v>197.68255099999999</v>
      </c>
      <c r="M165" s="28">
        <v>0</v>
      </c>
      <c r="N165" s="29">
        <v>1053</v>
      </c>
      <c r="O165" s="31">
        <f t="shared" si="12"/>
        <v>2172.9307979999999</v>
      </c>
      <c r="P165"/>
      <c r="R165" s="65"/>
      <c r="U165" s="28"/>
    </row>
    <row r="166" spans="1:21" s="2" customFormat="1" ht="12.75" x14ac:dyDescent="0.2">
      <c r="A166" s="50" t="s">
        <v>47</v>
      </c>
      <c r="B166" s="28">
        <v>13.96156</v>
      </c>
      <c r="C166" s="28">
        <v>24.000298999999998</v>
      </c>
      <c r="D166" s="28">
        <v>236.81322299999999</v>
      </c>
      <c r="E166" s="28">
        <v>238.85964899999999</v>
      </c>
      <c r="F166" s="28">
        <v>40.106686000000003</v>
      </c>
      <c r="G166" s="28">
        <v>73.399999999999991</v>
      </c>
      <c r="H166" s="28">
        <v>0</v>
      </c>
      <c r="I166" s="28">
        <v>22.553142999999999</v>
      </c>
      <c r="J166" s="28">
        <v>0</v>
      </c>
      <c r="K166" s="28">
        <v>272.2</v>
      </c>
      <c r="L166" s="28">
        <v>211.45406399999999</v>
      </c>
      <c r="M166" s="28">
        <v>0</v>
      </c>
      <c r="N166" s="29">
        <v>1053</v>
      </c>
      <c r="O166" s="31">
        <f t="shared" si="12"/>
        <v>2186.3486240000002</v>
      </c>
      <c r="P166"/>
      <c r="R166" s="65"/>
      <c r="U166" s="28"/>
    </row>
    <row r="167" spans="1:21" s="2" customFormat="1" ht="12.75" x14ac:dyDescent="0.2">
      <c r="A167" s="50" t="s">
        <v>48</v>
      </c>
      <c r="B167" s="19">
        <v>13.980712</v>
      </c>
      <c r="C167" s="19">
        <v>22.965499000000001</v>
      </c>
      <c r="D167" s="19">
        <v>233.73559599999999</v>
      </c>
      <c r="E167" s="19">
        <v>237.883522</v>
      </c>
      <c r="F167" s="19">
        <v>39.706685999999998</v>
      </c>
      <c r="G167" s="19">
        <v>73.099999999999994</v>
      </c>
      <c r="H167" s="19">
        <v>0</v>
      </c>
      <c r="I167" s="19">
        <v>22.425961000000001</v>
      </c>
      <c r="J167" s="19">
        <v>0</v>
      </c>
      <c r="K167" s="19">
        <v>272.2</v>
      </c>
      <c r="L167" s="19">
        <v>211.30696800000001</v>
      </c>
      <c r="M167" s="19">
        <v>0</v>
      </c>
      <c r="N167" s="27">
        <v>1053</v>
      </c>
      <c r="O167" s="31">
        <f t="shared" si="12"/>
        <v>2180.3049440000004</v>
      </c>
      <c r="P167"/>
      <c r="R167" s="65"/>
      <c r="U167" s="19"/>
    </row>
    <row r="168" spans="1:21" s="2" customFormat="1" ht="12.75" x14ac:dyDescent="0.2">
      <c r="A168" s="50" t="s">
        <v>49</v>
      </c>
      <c r="B168" s="19">
        <v>12.950837999999999</v>
      </c>
      <c r="C168" s="19">
        <v>23.152761000000002</v>
      </c>
      <c r="D168" s="19">
        <v>235.45876000000001</v>
      </c>
      <c r="E168" s="19">
        <v>236.287238</v>
      </c>
      <c r="F168" s="19">
        <v>39.944457999999997</v>
      </c>
      <c r="G168" s="19">
        <v>72.7</v>
      </c>
      <c r="H168" s="19">
        <v>0</v>
      </c>
      <c r="I168" s="19">
        <v>22.631014</v>
      </c>
      <c r="J168" s="19">
        <v>0</v>
      </c>
      <c r="K168" s="19">
        <v>270.88703809999998</v>
      </c>
      <c r="L168" s="19">
        <v>211.35229100000001</v>
      </c>
      <c r="M168" s="19">
        <v>0</v>
      </c>
      <c r="N168" s="27">
        <v>1053.0041999999999</v>
      </c>
      <c r="O168" s="31">
        <f t="shared" si="12"/>
        <v>2178.3685980999999</v>
      </c>
      <c r="P168"/>
      <c r="R168" s="65"/>
      <c r="U168" s="19"/>
    </row>
    <row r="169" spans="1:21" s="2" customFormat="1" ht="12.75" x14ac:dyDescent="0.2">
      <c r="A169" s="50" t="s">
        <v>50</v>
      </c>
      <c r="B169" s="19">
        <v>12.78007</v>
      </c>
      <c r="C169" s="19">
        <v>23.152761000000002</v>
      </c>
      <c r="D169" s="19">
        <v>237.92131599999999</v>
      </c>
      <c r="E169" s="19">
        <v>236.320572</v>
      </c>
      <c r="F169" s="19">
        <v>40.780437999999997</v>
      </c>
      <c r="G169" s="19">
        <v>73.299999999999983</v>
      </c>
      <c r="H169" s="19">
        <v>0</v>
      </c>
      <c r="I169" s="19">
        <v>21.751733000000002</v>
      </c>
      <c r="J169" s="19">
        <v>0</v>
      </c>
      <c r="K169" s="19">
        <v>267.58703409999998</v>
      </c>
      <c r="L169" s="19">
        <v>211.316225</v>
      </c>
      <c r="M169" s="19">
        <v>0</v>
      </c>
      <c r="N169" s="27">
        <v>1053.0041999999999</v>
      </c>
      <c r="O169" s="31">
        <f t="shared" si="12"/>
        <v>2177.9143490999995</v>
      </c>
      <c r="P169"/>
      <c r="R169" s="65"/>
      <c r="U169" s="19"/>
    </row>
    <row r="170" spans="1:21" s="2" customFormat="1" ht="12.75" x14ac:dyDescent="0.2">
      <c r="A170" s="50" t="s">
        <v>51</v>
      </c>
      <c r="B170" s="19">
        <v>12.395844</v>
      </c>
      <c r="C170" s="19">
        <v>23.152761000000002</v>
      </c>
      <c r="D170" s="19">
        <v>234.37953899999999</v>
      </c>
      <c r="E170" s="19">
        <v>235.47822099999999</v>
      </c>
      <c r="F170" s="19">
        <v>40.780437999999997</v>
      </c>
      <c r="G170" s="19">
        <v>74.099999999999994</v>
      </c>
      <c r="H170" s="19">
        <v>0</v>
      </c>
      <c r="I170" s="19">
        <v>21.852257000000002</v>
      </c>
      <c r="J170" s="19">
        <v>0</v>
      </c>
      <c r="K170" s="19">
        <v>264.7</v>
      </c>
      <c r="L170" s="19">
        <v>264.39119099999999</v>
      </c>
      <c r="M170" s="19">
        <v>0</v>
      </c>
      <c r="N170" s="27">
        <v>1053</v>
      </c>
      <c r="O170" s="31">
        <f t="shared" si="12"/>
        <v>2224.230251</v>
      </c>
      <c r="P170"/>
      <c r="R170" s="65"/>
      <c r="U170" s="19"/>
    </row>
    <row r="171" spans="1:21" s="2" customFormat="1" ht="12.75" x14ac:dyDescent="0.2">
      <c r="A171" s="50" t="s">
        <v>52</v>
      </c>
      <c r="B171" s="19">
        <v>12.194075</v>
      </c>
      <c r="C171" s="19">
        <v>24.036397999999998</v>
      </c>
      <c r="D171" s="19">
        <v>236.57212200000001</v>
      </c>
      <c r="E171" s="19">
        <v>238.319254</v>
      </c>
      <c r="F171" s="19">
        <v>41.185333</v>
      </c>
      <c r="G171" s="19">
        <v>72.400000000000006</v>
      </c>
      <c r="H171" s="19">
        <v>0</v>
      </c>
      <c r="I171" s="19">
        <v>21.745041000000001</v>
      </c>
      <c r="J171" s="19">
        <v>0</v>
      </c>
      <c r="K171" s="19">
        <v>260.7</v>
      </c>
      <c r="L171" s="19">
        <v>264.23181099999999</v>
      </c>
      <c r="M171" s="19">
        <v>0</v>
      </c>
      <c r="N171" s="27">
        <v>1053</v>
      </c>
      <c r="O171" s="31">
        <f t="shared" si="12"/>
        <v>2224.3840340000002</v>
      </c>
      <c r="P171"/>
      <c r="R171" s="65"/>
      <c r="U171" s="19"/>
    </row>
    <row r="172" spans="1:21" s="2" customFormat="1" ht="12.75" x14ac:dyDescent="0.2">
      <c r="A172" s="50" t="s">
        <v>59</v>
      </c>
      <c r="B172" s="19">
        <v>11.671141</v>
      </c>
      <c r="C172" s="19">
        <v>24.725797</v>
      </c>
      <c r="D172" s="19">
        <v>236.905824</v>
      </c>
      <c r="E172" s="19">
        <v>238.022628</v>
      </c>
      <c r="F172" s="19">
        <v>41.786002000000003</v>
      </c>
      <c r="G172" s="19">
        <v>72.100000000000009</v>
      </c>
      <c r="H172" s="19">
        <v>0</v>
      </c>
      <c r="I172" s="19">
        <v>21.863177</v>
      </c>
      <c r="J172" s="19">
        <v>0</v>
      </c>
      <c r="K172" s="19">
        <v>259.05026600000002</v>
      </c>
      <c r="L172" s="19">
        <v>292.41756900000001</v>
      </c>
      <c r="M172" s="19">
        <v>0</v>
      </c>
      <c r="N172" s="27">
        <v>1053</v>
      </c>
      <c r="O172" s="31">
        <f t="shared" si="12"/>
        <v>2251.5424039999998</v>
      </c>
      <c r="P172"/>
      <c r="R172" s="65"/>
      <c r="U172" s="19"/>
    </row>
    <row r="173" spans="1:21" s="2" customFormat="1" ht="12.75" x14ac:dyDescent="0.2">
      <c r="A173" s="50" t="s">
        <v>54</v>
      </c>
      <c r="B173" s="19">
        <v>11.514101999999999</v>
      </c>
      <c r="C173" s="19">
        <v>23.690996999999999</v>
      </c>
      <c r="D173" s="19">
        <v>235.67057800000001</v>
      </c>
      <c r="E173" s="19">
        <v>236.63157699999999</v>
      </c>
      <c r="F173" s="19">
        <v>41.386001999999998</v>
      </c>
      <c r="G173" s="19">
        <v>76.5</v>
      </c>
      <c r="H173" s="19">
        <v>0</v>
      </c>
      <c r="I173" s="19">
        <v>21.398149</v>
      </c>
      <c r="J173" s="19">
        <v>0</v>
      </c>
      <c r="K173" s="19">
        <v>259.05026600000002</v>
      </c>
      <c r="L173" s="19">
        <v>292.53634099999999</v>
      </c>
      <c r="M173" s="19">
        <v>0</v>
      </c>
      <c r="N173" s="27">
        <v>1053</v>
      </c>
      <c r="O173" s="31">
        <f t="shared" si="12"/>
        <v>2251.3780120000001</v>
      </c>
      <c r="P173"/>
      <c r="R173" s="65"/>
      <c r="U173" s="19"/>
    </row>
    <row r="174" spans="1:21" s="2" customFormat="1" ht="12.75" x14ac:dyDescent="0.2">
      <c r="A174" s="50" t="s">
        <v>55</v>
      </c>
      <c r="B174" s="19">
        <v>11.478427999999999</v>
      </c>
      <c r="C174" s="19">
        <v>24.705981999999999</v>
      </c>
      <c r="D174" s="19">
        <v>236.621737</v>
      </c>
      <c r="E174" s="19">
        <v>234.685543</v>
      </c>
      <c r="F174" s="19">
        <v>42.306358000000003</v>
      </c>
      <c r="G174" s="19">
        <v>75.899999999999991</v>
      </c>
      <c r="H174" s="19">
        <v>0</v>
      </c>
      <c r="I174" s="19">
        <v>21.869129999999998</v>
      </c>
      <c r="J174" s="19">
        <v>0</v>
      </c>
      <c r="K174" s="19">
        <v>257.741445</v>
      </c>
      <c r="L174" s="19">
        <v>292.62920000000003</v>
      </c>
      <c r="M174" s="19">
        <v>0</v>
      </c>
      <c r="N174" s="27">
        <v>1053</v>
      </c>
      <c r="O174" s="31">
        <f t="shared" si="12"/>
        <v>2250.9378230000002</v>
      </c>
      <c r="P174"/>
      <c r="R174" s="65"/>
      <c r="U174" s="19"/>
    </row>
    <row r="175" spans="1:21" s="2" customFormat="1" ht="12.75" x14ac:dyDescent="0.2">
      <c r="A175" s="50" t="s">
        <v>56</v>
      </c>
      <c r="B175" s="19">
        <v>10.973696</v>
      </c>
      <c r="C175" s="19">
        <v>24.705981999999999</v>
      </c>
      <c r="D175" s="19">
        <v>238.98830100000001</v>
      </c>
      <c r="E175" s="19">
        <v>240.597487</v>
      </c>
      <c r="F175" s="19">
        <v>42.609707999999998</v>
      </c>
      <c r="G175" s="19">
        <v>75.8</v>
      </c>
      <c r="H175" s="19">
        <v>0</v>
      </c>
      <c r="I175" s="19">
        <v>22.056355</v>
      </c>
      <c r="J175" s="19">
        <v>0</v>
      </c>
      <c r="K175" s="19">
        <v>254.441441</v>
      </c>
      <c r="L175" s="19">
        <v>292.64170999999999</v>
      </c>
      <c r="M175" s="19">
        <v>0</v>
      </c>
      <c r="N175" s="23">
        <v>1053</v>
      </c>
      <c r="O175" s="31">
        <f t="shared" si="12"/>
        <v>2255.81468</v>
      </c>
      <c r="P175"/>
      <c r="R175" s="65"/>
      <c r="U175" s="19"/>
    </row>
    <row r="176" spans="1:21" s="2" customFormat="1" ht="12.75" x14ac:dyDescent="0.2">
      <c r="A176" s="25">
        <v>2015</v>
      </c>
      <c r="O176"/>
      <c r="P176"/>
    </row>
    <row r="177" spans="1:17" s="2" customFormat="1" ht="12.75" x14ac:dyDescent="0.2">
      <c r="A177" s="50" t="s">
        <v>57</v>
      </c>
      <c r="B177" s="51">
        <v>10.111691200000001</v>
      </c>
      <c r="C177" s="51">
        <v>25.517944</v>
      </c>
      <c r="D177" s="51">
        <v>234.771163</v>
      </c>
      <c r="E177" s="51">
        <v>239.8</v>
      </c>
      <c r="F177" s="51">
        <v>43</v>
      </c>
      <c r="G177" s="51">
        <v>74.099999999999994</v>
      </c>
      <c r="H177" s="51">
        <v>0</v>
      </c>
      <c r="I177" s="51">
        <v>20.924734000000001</v>
      </c>
      <c r="J177" s="51">
        <v>0</v>
      </c>
      <c r="K177" s="51">
        <v>251.5296731</v>
      </c>
      <c r="L177" s="51">
        <v>292.7</v>
      </c>
      <c r="M177" s="51">
        <v>0</v>
      </c>
      <c r="N177" s="52">
        <v>1053.0041999999999</v>
      </c>
      <c r="O177" s="31">
        <f t="shared" si="12"/>
        <v>2245.4594053000001</v>
      </c>
      <c r="P177"/>
      <c r="Q177" s="64"/>
    </row>
    <row r="178" spans="1:17" s="2" customFormat="1" ht="12.75" x14ac:dyDescent="0.2">
      <c r="A178" s="50" t="s">
        <v>58</v>
      </c>
      <c r="B178" s="51">
        <v>10</v>
      </c>
      <c r="C178" s="51">
        <v>27.043438999999999</v>
      </c>
      <c r="D178" s="51">
        <v>235.104241</v>
      </c>
      <c r="E178" s="51">
        <v>241</v>
      </c>
      <c r="F178" s="51">
        <v>43</v>
      </c>
      <c r="G178" s="51">
        <v>74.3</v>
      </c>
      <c r="H178" s="51">
        <v>0</v>
      </c>
      <c r="I178" s="51">
        <v>20.930572000000002</v>
      </c>
      <c r="J178" s="51">
        <v>0</v>
      </c>
      <c r="K178" s="51">
        <v>247.6</v>
      </c>
      <c r="L178" s="51">
        <v>321.935655</v>
      </c>
      <c r="M178" s="51">
        <v>0</v>
      </c>
      <c r="N178" s="52">
        <v>1053</v>
      </c>
      <c r="O178" s="31">
        <f t="shared" si="12"/>
        <v>2273.9139070000001</v>
      </c>
      <c r="P178"/>
      <c r="Q178" s="64"/>
    </row>
    <row r="179" spans="1:17" s="2" customFormat="1" ht="12.75" x14ac:dyDescent="0.2">
      <c r="A179" s="50" t="s">
        <v>47</v>
      </c>
      <c r="B179" s="51">
        <v>9.6</v>
      </c>
      <c r="C179" s="51">
        <v>27.343060000000001</v>
      </c>
      <c r="D179" s="51">
        <v>235.70992899999999</v>
      </c>
      <c r="E179" s="51">
        <v>243.8</v>
      </c>
      <c r="F179" s="51">
        <v>42.9</v>
      </c>
      <c r="G179" s="51">
        <v>75.900000000000006</v>
      </c>
      <c r="H179" s="51">
        <v>0</v>
      </c>
      <c r="I179" s="51">
        <v>20.618713</v>
      </c>
      <c r="J179" s="51">
        <v>0</v>
      </c>
      <c r="K179" s="51">
        <v>246.9</v>
      </c>
      <c r="L179" s="51">
        <v>321.87575399999997</v>
      </c>
      <c r="M179" s="51">
        <v>0</v>
      </c>
      <c r="N179" s="52">
        <v>1053</v>
      </c>
      <c r="O179" s="31">
        <f t="shared" si="12"/>
        <v>2277.6474559999997</v>
      </c>
      <c r="P179"/>
      <c r="Q179" s="64"/>
    </row>
    <row r="180" spans="1:17" s="2" customFormat="1" ht="12.75" x14ac:dyDescent="0.2">
      <c r="A180" s="50" t="s">
        <v>48</v>
      </c>
      <c r="B180" s="51">
        <v>10</v>
      </c>
      <c r="C180" s="51">
        <v>26.989798</v>
      </c>
      <c r="D180" s="51">
        <v>232.00129200000001</v>
      </c>
      <c r="E180" s="51">
        <v>244.3</v>
      </c>
      <c r="F180" s="51">
        <v>43.5</v>
      </c>
      <c r="G180" s="51">
        <v>76.599999999999994</v>
      </c>
      <c r="H180" s="51">
        <v>0</v>
      </c>
      <c r="I180" s="51">
        <v>20.567920999999998</v>
      </c>
      <c r="J180" s="51">
        <v>0</v>
      </c>
      <c r="K180" s="51">
        <v>246.9</v>
      </c>
      <c r="L180" s="51">
        <v>321.94107600000001</v>
      </c>
      <c r="M180" s="51">
        <v>0</v>
      </c>
      <c r="N180" s="52">
        <v>1053</v>
      </c>
      <c r="O180" s="31">
        <f t="shared" si="12"/>
        <v>2275.8000869999996</v>
      </c>
      <c r="P180"/>
      <c r="Q180" s="64"/>
    </row>
    <row r="181" spans="1:17" s="2" customFormat="1" ht="12.75" x14ac:dyDescent="0.2">
      <c r="A181" s="50" t="s">
        <v>49</v>
      </c>
      <c r="B181" s="51">
        <v>9.8000000000000007</v>
      </c>
      <c r="C181" s="51">
        <v>26.883178000000001</v>
      </c>
      <c r="D181" s="51">
        <v>234.90128100000001</v>
      </c>
      <c r="E181" s="51">
        <v>241.2</v>
      </c>
      <c r="F181" s="51">
        <v>43.4</v>
      </c>
      <c r="G181" s="51">
        <v>76.099999999999994</v>
      </c>
      <c r="H181" s="51">
        <v>0</v>
      </c>
      <c r="I181" s="51">
        <v>20.576332000000001</v>
      </c>
      <c r="J181" s="51">
        <v>0</v>
      </c>
      <c r="K181" s="51">
        <v>265.60000000000002</v>
      </c>
      <c r="L181" s="51">
        <v>322.06091199999997</v>
      </c>
      <c r="M181" s="51">
        <v>0</v>
      </c>
      <c r="N181" s="52">
        <v>1053.0041999999999</v>
      </c>
      <c r="O181" s="31">
        <f t="shared" si="12"/>
        <v>2293.5259029999997</v>
      </c>
      <c r="P181"/>
      <c r="Q181" s="64"/>
    </row>
    <row r="182" spans="1:17" s="2" customFormat="1" ht="12.75" x14ac:dyDescent="0.2">
      <c r="A182" s="50" t="s">
        <v>50</v>
      </c>
      <c r="B182" s="51">
        <v>9.7706619000000003</v>
      </c>
      <c r="C182" s="51">
        <v>27.472505999999999</v>
      </c>
      <c r="D182" s="51">
        <v>235.978129</v>
      </c>
      <c r="E182" s="51">
        <v>244.4</v>
      </c>
      <c r="F182" s="51">
        <v>43.2</v>
      </c>
      <c r="G182" s="51">
        <v>77</v>
      </c>
      <c r="H182" s="51">
        <v>0</v>
      </c>
      <c r="I182" s="51">
        <v>20.650621000000001</v>
      </c>
      <c r="J182" s="51">
        <v>0</v>
      </c>
      <c r="K182" s="51">
        <v>262.29584799999998</v>
      </c>
      <c r="L182" s="51">
        <v>349.69930599999998</v>
      </c>
      <c r="M182" s="51">
        <v>0</v>
      </c>
      <c r="N182" s="52">
        <v>1053.0041999999999</v>
      </c>
      <c r="O182" s="31">
        <f t="shared" si="12"/>
        <v>2323.4712718999999</v>
      </c>
      <c r="P182"/>
      <c r="Q182" s="64"/>
    </row>
    <row r="183" spans="1:17" s="2" customFormat="1" ht="12.75" x14ac:dyDescent="0.2">
      <c r="A183" s="50" t="s">
        <v>51</v>
      </c>
      <c r="B183" s="51">
        <v>9.5597325000000009</v>
      </c>
      <c r="C183" s="51">
        <v>28.294103</v>
      </c>
      <c r="D183" s="51">
        <v>234.50994</v>
      </c>
      <c r="E183" s="51">
        <v>243.7</v>
      </c>
      <c r="F183" s="51">
        <v>49.2</v>
      </c>
      <c r="G183" s="51">
        <v>76.5</v>
      </c>
      <c r="H183" s="51">
        <v>0</v>
      </c>
      <c r="I183" s="51">
        <v>19.851521000000002</v>
      </c>
      <c r="J183" s="51">
        <v>0</v>
      </c>
      <c r="K183" s="51">
        <v>259.38407999999998</v>
      </c>
      <c r="L183" s="51">
        <v>349.73541</v>
      </c>
      <c r="M183" s="51">
        <v>0</v>
      </c>
      <c r="N183" s="52">
        <v>1053.0041999999999</v>
      </c>
      <c r="O183" s="31">
        <f t="shared" si="12"/>
        <v>2323.7389865</v>
      </c>
      <c r="P183"/>
      <c r="Q183" s="64"/>
    </row>
    <row r="184" spans="1:17" s="2" customFormat="1" ht="12.75" x14ac:dyDescent="0.2">
      <c r="A184" s="50" t="s">
        <v>52</v>
      </c>
      <c r="B184" s="51">
        <v>9.6999999999999993</v>
      </c>
      <c r="C184" s="51">
        <v>28.294103</v>
      </c>
      <c r="D184" s="51">
        <v>235.149607</v>
      </c>
      <c r="E184" s="51">
        <v>245.4</v>
      </c>
      <c r="F184" s="51">
        <v>49.2</v>
      </c>
      <c r="G184" s="51">
        <v>79.900000000000006</v>
      </c>
      <c r="H184" s="51">
        <v>0</v>
      </c>
      <c r="I184" s="51">
        <v>20.124229</v>
      </c>
      <c r="J184" s="51">
        <v>0</v>
      </c>
      <c r="K184" s="51">
        <v>255.4</v>
      </c>
      <c r="L184" s="51">
        <v>349.773211</v>
      </c>
      <c r="M184" s="51">
        <v>0</v>
      </c>
      <c r="N184" s="52">
        <v>1053</v>
      </c>
      <c r="O184" s="31">
        <f t="shared" si="12"/>
        <v>2325.9411500000001</v>
      </c>
      <c r="P184"/>
      <c r="Q184" s="64"/>
    </row>
    <row r="185" spans="1:17" s="2" customFormat="1" ht="12.75" x14ac:dyDescent="0.2">
      <c r="A185" s="50" t="s">
        <v>59</v>
      </c>
      <c r="B185" s="51">
        <v>9.6</v>
      </c>
      <c r="C185" s="51">
        <v>28.294103</v>
      </c>
      <c r="D185" s="51">
        <v>243.698115</v>
      </c>
      <c r="E185" s="51">
        <v>245.3</v>
      </c>
      <c r="F185" s="51">
        <v>49.4</v>
      </c>
      <c r="G185" s="51">
        <v>79.5</v>
      </c>
      <c r="H185" s="51">
        <v>0</v>
      </c>
      <c r="I185" s="51">
        <v>20.372299999999999</v>
      </c>
      <c r="J185" s="51">
        <v>0</v>
      </c>
      <c r="K185" s="51">
        <v>253.8</v>
      </c>
      <c r="L185" s="51">
        <v>366.43749500000001</v>
      </c>
      <c r="M185" s="51">
        <v>0</v>
      </c>
      <c r="N185" s="52">
        <v>1053</v>
      </c>
      <c r="O185" s="31">
        <f t="shared" si="12"/>
        <v>2349.4020129999999</v>
      </c>
      <c r="P185"/>
      <c r="Q185" s="64"/>
    </row>
    <row r="186" spans="1:17" s="2" customFormat="1" ht="12.75" x14ac:dyDescent="0.2">
      <c r="A186" s="50" t="s">
        <v>54</v>
      </c>
      <c r="B186" s="51">
        <v>9.5</v>
      </c>
      <c r="C186" s="51">
        <v>27.743652000000001</v>
      </c>
      <c r="D186" s="51">
        <v>244.12967399999999</v>
      </c>
      <c r="E186" s="51">
        <v>244.8</v>
      </c>
      <c r="F186" s="51">
        <v>49</v>
      </c>
      <c r="G186" s="51">
        <v>79</v>
      </c>
      <c r="H186" s="51">
        <v>0</v>
      </c>
      <c r="I186" s="51">
        <v>19.982624999999999</v>
      </c>
      <c r="J186" s="51">
        <v>0</v>
      </c>
      <c r="K186" s="51">
        <v>253.8</v>
      </c>
      <c r="L186" s="51">
        <v>365.881078</v>
      </c>
      <c r="M186" s="51">
        <v>0</v>
      </c>
      <c r="N186" s="52">
        <v>1053</v>
      </c>
      <c r="O186" s="31">
        <f t="shared" si="12"/>
        <v>2346.8370290000003</v>
      </c>
      <c r="P186"/>
      <c r="Q186" s="64"/>
    </row>
    <row r="187" spans="1:17" s="2" customFormat="1" ht="12.75" x14ac:dyDescent="0.2">
      <c r="A187" s="50" t="s">
        <v>55</v>
      </c>
      <c r="B187" s="51">
        <v>9.1</v>
      </c>
      <c r="C187" s="51">
        <v>27.637032000000001</v>
      </c>
      <c r="D187" s="51">
        <v>248.759793</v>
      </c>
      <c r="E187" s="51">
        <v>239.8</v>
      </c>
      <c r="F187" s="51">
        <v>48.9</v>
      </c>
      <c r="G187" s="51">
        <v>80.5</v>
      </c>
      <c r="H187" s="51">
        <v>0</v>
      </c>
      <c r="I187" s="51">
        <v>19.874507000000001</v>
      </c>
      <c r="J187" s="51">
        <v>0</v>
      </c>
      <c r="K187" s="51">
        <v>252.45</v>
      </c>
      <c r="L187" s="51">
        <v>365.32375400000001</v>
      </c>
      <c r="M187" s="51">
        <v>0</v>
      </c>
      <c r="N187" s="52">
        <v>1053</v>
      </c>
      <c r="O187" s="31">
        <f t="shared" si="12"/>
        <v>2345.3450860000003</v>
      </c>
      <c r="P187"/>
      <c r="Q187" s="64"/>
    </row>
    <row r="188" spans="1:17" s="2" customFormat="1" ht="12.75" x14ac:dyDescent="0.2">
      <c r="A188" s="50" t="s">
        <v>56</v>
      </c>
      <c r="B188" s="51">
        <v>9</v>
      </c>
      <c r="C188" s="51">
        <v>27.637032000000001</v>
      </c>
      <c r="D188" s="51">
        <v>257.99270000000001</v>
      </c>
      <c r="E188" s="51">
        <v>240</v>
      </c>
      <c r="F188" s="51">
        <v>47.9</v>
      </c>
      <c r="G188" s="51">
        <v>80.8</v>
      </c>
      <c r="H188" s="51">
        <v>0</v>
      </c>
      <c r="I188" s="51">
        <v>19.007504000000001</v>
      </c>
      <c r="J188" s="51">
        <v>0</v>
      </c>
      <c r="K188" s="51">
        <v>249.2</v>
      </c>
      <c r="L188" s="51">
        <v>373.57973700000002</v>
      </c>
      <c r="M188" s="51">
        <v>0</v>
      </c>
      <c r="N188" s="52">
        <v>1053</v>
      </c>
      <c r="O188" s="31">
        <f t="shared" si="12"/>
        <v>2358.1169730000001</v>
      </c>
      <c r="P188"/>
      <c r="Q188" s="64"/>
    </row>
    <row r="189" spans="1:17" s="2" customFormat="1" ht="12.75" x14ac:dyDescent="0.2">
      <c r="A189" s="25">
        <v>2016</v>
      </c>
      <c r="O189"/>
      <c r="P189"/>
    </row>
    <row r="190" spans="1:17" s="2" customFormat="1" ht="12.75" x14ac:dyDescent="0.2">
      <c r="A190" s="50" t="s">
        <v>57</v>
      </c>
      <c r="B190" s="51">
        <v>9</v>
      </c>
      <c r="C190" s="51">
        <v>28.9</v>
      </c>
      <c r="D190" s="51">
        <v>254.49</v>
      </c>
      <c r="E190" s="51">
        <v>239.2</v>
      </c>
      <c r="F190" s="51">
        <v>47.9</v>
      </c>
      <c r="G190" s="51">
        <v>80.599999999999994</v>
      </c>
      <c r="H190" s="51">
        <v>0</v>
      </c>
      <c r="I190" s="51">
        <v>21.1</v>
      </c>
      <c r="J190" s="51">
        <v>0</v>
      </c>
      <c r="K190" s="51">
        <v>246.2</v>
      </c>
      <c r="L190" s="51">
        <v>373.4</v>
      </c>
      <c r="M190" s="51">
        <v>0</v>
      </c>
      <c r="N190" s="52">
        <v>1053.0041999999999</v>
      </c>
      <c r="O190" s="31">
        <f t="shared" si="12"/>
        <v>2353.7941999999998</v>
      </c>
      <c r="P190"/>
    </row>
    <row r="191" spans="1:17" s="2" customFormat="1" ht="12.75" x14ac:dyDescent="0.2">
      <c r="A191" s="50" t="s">
        <v>58</v>
      </c>
      <c r="B191" s="51">
        <v>9</v>
      </c>
      <c r="C191" s="51">
        <v>29.1</v>
      </c>
      <c r="D191" s="51">
        <v>259.10000000000002</v>
      </c>
      <c r="E191" s="51">
        <v>238.4</v>
      </c>
      <c r="F191" s="51">
        <v>48.5</v>
      </c>
      <c r="G191" s="51">
        <v>81</v>
      </c>
      <c r="H191" s="51">
        <v>0</v>
      </c>
      <c r="I191" s="51">
        <v>21.4</v>
      </c>
      <c r="J191" s="51">
        <v>0</v>
      </c>
      <c r="K191" s="51">
        <v>242.3</v>
      </c>
      <c r="L191" s="51">
        <v>377.9</v>
      </c>
      <c r="M191" s="51">
        <v>0</v>
      </c>
      <c r="N191" s="52">
        <v>1053</v>
      </c>
      <c r="O191" s="31">
        <f t="shared" si="12"/>
        <v>2359.6999999999998</v>
      </c>
      <c r="P191"/>
    </row>
    <row r="192" spans="1:17" s="2" customFormat="1" ht="12.75" x14ac:dyDescent="0.2">
      <c r="A192" s="50" t="s">
        <v>47</v>
      </c>
      <c r="B192" s="51">
        <v>9.5</v>
      </c>
      <c r="C192" s="51">
        <v>29.1</v>
      </c>
      <c r="D192" s="51">
        <v>260.89999999999998</v>
      </c>
      <c r="E192" s="51">
        <v>238.4</v>
      </c>
      <c r="F192" s="51">
        <v>48.2</v>
      </c>
      <c r="G192" s="51">
        <v>81.599999999999994</v>
      </c>
      <c r="H192" s="51">
        <v>0</v>
      </c>
      <c r="I192" s="51">
        <v>21.3</v>
      </c>
      <c r="J192" s="51">
        <v>0</v>
      </c>
      <c r="K192" s="51">
        <v>240.6</v>
      </c>
      <c r="L192" s="51">
        <v>377.5</v>
      </c>
      <c r="M192" s="51">
        <v>0</v>
      </c>
      <c r="N192" s="52">
        <v>1053</v>
      </c>
      <c r="O192" s="31">
        <f t="shared" si="12"/>
        <v>2360.1</v>
      </c>
      <c r="P192"/>
    </row>
    <row r="193" spans="1:16" s="2" customFormat="1" ht="12.75" x14ac:dyDescent="0.2">
      <c r="A193" s="50" t="s">
        <v>48</v>
      </c>
      <c r="B193" s="51">
        <v>9.4</v>
      </c>
      <c r="C193" s="51">
        <v>31.1</v>
      </c>
      <c r="D193" s="51">
        <v>257.49</v>
      </c>
      <c r="E193" s="51">
        <v>239.1</v>
      </c>
      <c r="F193" s="51">
        <v>48.2</v>
      </c>
      <c r="G193" s="51">
        <v>81.7</v>
      </c>
      <c r="H193" s="51">
        <v>0</v>
      </c>
      <c r="I193" s="51">
        <v>21.4</v>
      </c>
      <c r="J193" s="51">
        <v>0</v>
      </c>
      <c r="K193" s="51">
        <v>240.6</v>
      </c>
      <c r="L193" s="51">
        <v>376.9</v>
      </c>
      <c r="M193" s="51">
        <v>0</v>
      </c>
      <c r="N193" s="52">
        <v>1053</v>
      </c>
      <c r="O193" s="31">
        <f t="shared" si="12"/>
        <v>2358.8900000000003</v>
      </c>
      <c r="P193"/>
    </row>
    <row r="194" spans="1:16" s="2" customFormat="1" ht="12.75" x14ac:dyDescent="0.2">
      <c r="A194" s="50" t="s">
        <v>49</v>
      </c>
      <c r="B194" s="51">
        <v>9.1</v>
      </c>
      <c r="C194" s="51">
        <v>29.3</v>
      </c>
      <c r="D194" s="51">
        <v>259.33</v>
      </c>
      <c r="E194" s="51">
        <v>236.7</v>
      </c>
      <c r="F194" s="51">
        <v>49.8</v>
      </c>
      <c r="G194" s="51">
        <v>81.2</v>
      </c>
      <c r="H194" s="51">
        <v>0</v>
      </c>
      <c r="I194" s="51">
        <v>23.2</v>
      </c>
      <c r="J194" s="51">
        <v>0</v>
      </c>
      <c r="K194" s="51">
        <v>236</v>
      </c>
      <c r="L194" s="51">
        <v>376.5</v>
      </c>
      <c r="M194" s="51">
        <v>0</v>
      </c>
      <c r="N194" s="52">
        <v>1053.0041999999999</v>
      </c>
      <c r="O194" s="31">
        <f t="shared" si="12"/>
        <v>2354.1342</v>
      </c>
      <c r="P194"/>
    </row>
    <row r="195" spans="1:16" s="2" customFormat="1" ht="12.75" x14ac:dyDescent="0.2">
      <c r="A195" s="50" t="s">
        <v>50</v>
      </c>
      <c r="B195" s="51">
        <v>9</v>
      </c>
      <c r="C195" s="51">
        <v>30.7</v>
      </c>
      <c r="D195" s="51">
        <v>259.7</v>
      </c>
      <c r="E195" s="51">
        <v>235.7</v>
      </c>
      <c r="F195" s="51">
        <v>49.4</v>
      </c>
      <c r="G195" s="51">
        <v>80.8</v>
      </c>
      <c r="H195" s="51">
        <v>0</v>
      </c>
      <c r="I195" s="51">
        <v>22.8</v>
      </c>
      <c r="J195" s="51">
        <v>0</v>
      </c>
      <c r="K195" s="51">
        <v>236</v>
      </c>
      <c r="L195" s="51">
        <v>383.1</v>
      </c>
      <c r="M195" s="51">
        <v>0</v>
      </c>
      <c r="N195" s="52">
        <v>1053.0041999999999</v>
      </c>
      <c r="O195" s="31">
        <f t="shared" si="12"/>
        <v>2360.2041999999997</v>
      </c>
      <c r="P195"/>
    </row>
    <row r="196" spans="1:16" s="2" customFormat="1" ht="12.75" x14ac:dyDescent="0.2">
      <c r="A196" s="50" t="s">
        <v>51</v>
      </c>
      <c r="B196" s="51">
        <v>8.9</v>
      </c>
      <c r="C196" s="51">
        <v>32.1</v>
      </c>
      <c r="D196" s="51">
        <v>258.58999999999997</v>
      </c>
      <c r="E196" s="51">
        <v>234.9</v>
      </c>
      <c r="F196" s="51">
        <v>49.4</v>
      </c>
      <c r="G196" s="51">
        <v>80.8</v>
      </c>
      <c r="H196" s="51">
        <v>0</v>
      </c>
      <c r="I196" s="51">
        <v>23</v>
      </c>
      <c r="J196" s="51">
        <v>0</v>
      </c>
      <c r="K196" s="51">
        <v>253.1</v>
      </c>
      <c r="L196" s="51">
        <v>390.7</v>
      </c>
      <c r="M196" s="51">
        <v>0</v>
      </c>
      <c r="N196" s="52">
        <v>1053</v>
      </c>
      <c r="O196" s="31">
        <f t="shared" si="12"/>
        <v>2384.4899999999998</v>
      </c>
      <c r="P196"/>
    </row>
    <row r="197" spans="1:16" s="2" customFormat="1" ht="12.75" x14ac:dyDescent="0.2">
      <c r="A197" s="50" t="s">
        <v>52</v>
      </c>
      <c r="B197" s="51">
        <v>8.9</v>
      </c>
      <c r="C197" s="51">
        <v>33</v>
      </c>
      <c r="D197" s="51">
        <v>260.5</v>
      </c>
      <c r="E197" s="51">
        <v>234.8</v>
      </c>
      <c r="F197" s="51">
        <v>54.2</v>
      </c>
      <c r="G197" s="51">
        <v>80.8</v>
      </c>
      <c r="H197" s="51">
        <v>0</v>
      </c>
      <c r="I197" s="51">
        <v>23.5</v>
      </c>
      <c r="J197" s="51">
        <v>0</v>
      </c>
      <c r="K197" s="51">
        <v>249</v>
      </c>
      <c r="L197" s="51">
        <v>398.3</v>
      </c>
      <c r="M197" s="51">
        <v>0</v>
      </c>
      <c r="N197" s="52">
        <v>1053</v>
      </c>
      <c r="O197" s="31">
        <f t="shared" si="12"/>
        <v>2396</v>
      </c>
      <c r="P197"/>
    </row>
    <row r="198" spans="1:16" s="57" customFormat="1" ht="12.75" x14ac:dyDescent="0.2">
      <c r="A198" s="50" t="s">
        <v>59</v>
      </c>
      <c r="B198" s="51">
        <v>8.9523893999999995</v>
      </c>
      <c r="C198" s="51">
        <v>33</v>
      </c>
      <c r="D198" s="51">
        <v>265.60000000000002</v>
      </c>
      <c r="E198" s="51">
        <v>234.5</v>
      </c>
      <c r="F198" s="51">
        <v>53.8</v>
      </c>
      <c r="G198" s="51">
        <v>80.5</v>
      </c>
      <c r="H198" s="51">
        <v>0</v>
      </c>
      <c r="I198" s="51">
        <v>23.2</v>
      </c>
      <c r="J198" s="51">
        <v>0</v>
      </c>
      <c r="K198" s="51">
        <v>247.320898</v>
      </c>
      <c r="L198" s="51">
        <v>397.8</v>
      </c>
      <c r="M198" s="51">
        <v>0</v>
      </c>
      <c r="N198" s="51">
        <v>1053.0041999999999</v>
      </c>
      <c r="O198" s="31">
        <f t="shared" si="12"/>
        <v>2397.6774873999998</v>
      </c>
      <c r="P198" s="61"/>
    </row>
    <row r="199" spans="1:16" s="2" customFormat="1" ht="12.75" x14ac:dyDescent="0.2">
      <c r="A199" s="50" t="s">
        <v>54</v>
      </c>
      <c r="B199" s="51">
        <v>8.6872175999999985</v>
      </c>
      <c r="C199" s="51">
        <v>35</v>
      </c>
      <c r="D199" s="51">
        <v>266.7</v>
      </c>
      <c r="E199" s="51">
        <v>234.1</v>
      </c>
      <c r="F199" s="51">
        <v>52.9</v>
      </c>
      <c r="G199" s="51">
        <v>79.599999999999994</v>
      </c>
      <c r="H199" s="51">
        <v>0</v>
      </c>
      <c r="I199" s="51">
        <v>23.1</v>
      </c>
      <c r="J199" s="51">
        <v>0</v>
      </c>
      <c r="K199" s="51">
        <v>247.320898</v>
      </c>
      <c r="L199" s="51">
        <v>397.6</v>
      </c>
      <c r="M199" s="51">
        <v>0</v>
      </c>
      <c r="N199" s="51">
        <v>1053.0041999999999</v>
      </c>
      <c r="O199" s="31">
        <f t="shared" si="12"/>
        <v>2398.0123156</v>
      </c>
      <c r="P199"/>
    </row>
    <row r="200" spans="1:16" s="2" customFormat="1" ht="12.75" x14ac:dyDescent="0.2">
      <c r="A200" s="50" t="s">
        <v>55</v>
      </c>
      <c r="B200" s="51">
        <v>8.4348161000000008</v>
      </c>
      <c r="C200" s="51">
        <v>33.200000000000003</v>
      </c>
      <c r="D200" s="51">
        <v>272.27999999999997</v>
      </c>
      <c r="E200" s="51">
        <v>231.7</v>
      </c>
      <c r="F200" s="51">
        <v>53.3</v>
      </c>
      <c r="G200" s="51">
        <v>78.7</v>
      </c>
      <c r="H200" s="51">
        <v>0</v>
      </c>
      <c r="I200" s="51">
        <v>23.5</v>
      </c>
      <c r="J200" s="51">
        <v>0</v>
      </c>
      <c r="K200" s="51">
        <v>246.01207699999998</v>
      </c>
      <c r="L200" s="51">
        <v>402.5</v>
      </c>
      <c r="M200" s="51">
        <v>0</v>
      </c>
      <c r="N200" s="51">
        <v>1053.0041999999999</v>
      </c>
      <c r="O200" s="31">
        <f t="shared" si="12"/>
        <v>2402.6310930999998</v>
      </c>
      <c r="P200"/>
    </row>
    <row r="201" spans="1:16" s="2" customFormat="1" ht="12.75" x14ac:dyDescent="0.2">
      <c r="A201" s="50" t="s">
        <v>56</v>
      </c>
      <c r="B201" s="51">
        <v>8.1841048000000018</v>
      </c>
      <c r="C201" s="51">
        <v>33.200000000000003</v>
      </c>
      <c r="D201" s="51">
        <v>278.8</v>
      </c>
      <c r="E201" s="51">
        <v>231.5</v>
      </c>
      <c r="F201" s="51">
        <v>52.6</v>
      </c>
      <c r="G201" s="51">
        <v>77.5</v>
      </c>
      <c r="H201" s="51">
        <v>0</v>
      </c>
      <c r="I201" s="51">
        <v>22.9</v>
      </c>
      <c r="J201" s="51">
        <v>0</v>
      </c>
      <c r="K201" s="51">
        <v>244.24736899999999</v>
      </c>
      <c r="L201" s="51">
        <v>406.2</v>
      </c>
      <c r="M201" s="51">
        <v>0</v>
      </c>
      <c r="N201" s="51">
        <v>1053.0041999999999</v>
      </c>
      <c r="O201" s="31">
        <f t="shared" si="12"/>
        <v>2408.1356737999999</v>
      </c>
      <c r="P201"/>
    </row>
    <row r="202" spans="1:16" s="2" customFormat="1" ht="12.75" x14ac:dyDescent="0.2">
      <c r="A202" s="25">
        <v>2017</v>
      </c>
      <c r="P202" s="58"/>
    </row>
    <row r="203" spans="1:16" s="2" customFormat="1" ht="12.75" x14ac:dyDescent="0.2">
      <c r="A203" s="50" t="s">
        <v>57</v>
      </c>
      <c r="B203" s="51">
        <v>8.2417759000000004</v>
      </c>
      <c r="C203" s="51">
        <v>33.397280600000002</v>
      </c>
      <c r="D203" s="51">
        <v>276.60719999999998</v>
      </c>
      <c r="E203" s="62">
        <v>230.64344800000001</v>
      </c>
      <c r="F203" s="62">
        <v>53.025547000000003</v>
      </c>
      <c r="G203" s="51">
        <v>78.099999999999994</v>
      </c>
      <c r="H203" s="51">
        <v>0</v>
      </c>
      <c r="I203" s="51">
        <v>23.295991000000001</v>
      </c>
      <c r="J203" s="51">
        <v>0</v>
      </c>
      <c r="K203" s="51">
        <v>241.335601</v>
      </c>
      <c r="L203" s="51">
        <v>405.50909300000001</v>
      </c>
      <c r="M203" s="51">
        <v>0</v>
      </c>
      <c r="N203" s="51">
        <v>1053.0041999999999</v>
      </c>
      <c r="O203" s="31">
        <f t="shared" si="12"/>
        <v>2403.1601364999997</v>
      </c>
      <c r="P203" s="58"/>
    </row>
    <row r="204" spans="1:16" s="2" customFormat="1" ht="12.75" x14ac:dyDescent="0.2">
      <c r="A204" s="50" t="s">
        <v>58</v>
      </c>
      <c r="B204" s="51">
        <v>8.1221960000000006</v>
      </c>
      <c r="C204" s="51">
        <v>33.356252499999997</v>
      </c>
      <c r="D204" s="51">
        <v>277.64892099999997</v>
      </c>
      <c r="E204" s="62">
        <v>229.807052</v>
      </c>
      <c r="F204" s="62">
        <v>53.025547000000003</v>
      </c>
      <c r="G204" s="51">
        <v>78.099999999999994</v>
      </c>
      <c r="H204" s="51">
        <v>0</v>
      </c>
      <c r="I204" s="51">
        <v>23.280747000000002</v>
      </c>
      <c r="J204" s="51">
        <v>0</v>
      </c>
      <c r="K204" s="51">
        <v>237.230209</v>
      </c>
      <c r="L204" s="51">
        <v>412.29360700000001</v>
      </c>
      <c r="M204" s="51">
        <v>0</v>
      </c>
      <c r="N204" s="52">
        <v>1053</v>
      </c>
      <c r="O204" s="31">
        <f t="shared" si="12"/>
        <v>2405.8645315000003</v>
      </c>
    </row>
    <row r="205" spans="1:16" s="2" customFormat="1" ht="12.75" x14ac:dyDescent="0.2">
      <c r="A205" s="50" t="s">
        <v>47</v>
      </c>
      <c r="B205" s="51">
        <v>8.1881179999999993</v>
      </c>
      <c r="C205" s="51">
        <v>33.483529599999997</v>
      </c>
      <c r="D205" s="51">
        <v>281.59912000000003</v>
      </c>
      <c r="E205" s="62">
        <v>230.03322589999999</v>
      </c>
      <c r="F205" s="62">
        <v>53.320830999999998</v>
      </c>
      <c r="G205" s="51">
        <v>78</v>
      </c>
      <c r="H205" s="51">
        <v>0</v>
      </c>
      <c r="I205" s="51">
        <v>23.684336999999999</v>
      </c>
      <c r="J205" s="51">
        <v>0</v>
      </c>
      <c r="K205" s="51">
        <v>255.56354099999999</v>
      </c>
      <c r="L205" s="51">
        <v>418.21130799999997</v>
      </c>
      <c r="M205" s="51">
        <v>0</v>
      </c>
      <c r="N205" s="52">
        <v>1053.0041999999999</v>
      </c>
      <c r="O205" s="31">
        <f t="shared" si="12"/>
        <v>2435.0882105000001</v>
      </c>
    </row>
    <row r="206" spans="1:16" s="2" customFormat="1" ht="12.75" x14ac:dyDescent="0.2">
      <c r="A206" s="50" t="s">
        <v>48</v>
      </c>
      <c r="B206" s="51">
        <v>8.3107540000000011</v>
      </c>
      <c r="C206" s="51">
        <v>31.692886999999999</v>
      </c>
      <c r="D206" s="51">
        <v>279.11382200000003</v>
      </c>
      <c r="E206" s="62">
        <v>228.0755676</v>
      </c>
      <c r="F206" s="62">
        <v>52.915568999999998</v>
      </c>
      <c r="G206" s="51">
        <v>78.3</v>
      </c>
      <c r="H206" s="51">
        <v>0</v>
      </c>
      <c r="I206" s="51">
        <v>24.475641</v>
      </c>
      <c r="J206" s="51">
        <v>0</v>
      </c>
      <c r="K206" s="51">
        <v>255.56354099999999</v>
      </c>
      <c r="L206" s="51">
        <v>416.666201</v>
      </c>
      <c r="M206" s="51">
        <v>0</v>
      </c>
      <c r="N206" s="52">
        <v>1053.0041999999999</v>
      </c>
      <c r="O206" s="31">
        <f t="shared" si="12"/>
        <v>2428.1181825999997</v>
      </c>
    </row>
    <row r="207" spans="1:16" s="2" customFormat="1" ht="12.75" x14ac:dyDescent="0.2">
      <c r="A207" s="50" t="s">
        <v>49</v>
      </c>
      <c r="B207" s="51">
        <v>8.5323471000000009</v>
      </c>
      <c r="C207" s="51">
        <v>31.586266999999999</v>
      </c>
      <c r="D207" s="51">
        <v>281.14685200000002</v>
      </c>
      <c r="E207" s="62">
        <v>225.05712399999999</v>
      </c>
      <c r="F207" s="62">
        <v>52.757188999999997</v>
      </c>
      <c r="G207" s="51">
        <v>78.7</v>
      </c>
      <c r="H207" s="51">
        <v>0</v>
      </c>
      <c r="I207" s="51">
        <v>24.523972000000001</v>
      </c>
      <c r="J207" s="51">
        <v>0</v>
      </c>
      <c r="K207" s="51">
        <v>254.25471999999999</v>
      </c>
      <c r="L207" s="51">
        <v>465.96456799999999</v>
      </c>
      <c r="M207" s="51">
        <v>0</v>
      </c>
      <c r="N207" s="51">
        <v>1053.0041999999999</v>
      </c>
      <c r="O207" s="31">
        <f t="shared" si="12"/>
        <v>2475.5272390999999</v>
      </c>
    </row>
    <row r="208" spans="1:16" s="2" customFormat="1" ht="12.75" x14ac:dyDescent="0.2">
      <c r="A208" s="50" t="s">
        <v>50</v>
      </c>
      <c r="B208" s="51">
        <v>8.4990943999999988</v>
      </c>
      <c r="C208" s="51">
        <v>31.586266999999999</v>
      </c>
      <c r="D208" s="51">
        <v>285.52202499999999</v>
      </c>
      <c r="E208" s="62">
        <v>224.51479180000001</v>
      </c>
      <c r="F208" s="62">
        <v>56.103354000000003</v>
      </c>
      <c r="G208" s="51">
        <v>78.099999999999994</v>
      </c>
      <c r="H208" s="51">
        <v>0</v>
      </c>
      <c r="I208" s="51">
        <v>25.121594000000002</v>
      </c>
      <c r="J208" s="51">
        <v>0</v>
      </c>
      <c r="K208" s="51">
        <v>252.49001200000001</v>
      </c>
      <c r="L208" s="51">
        <v>465.01339899999999</v>
      </c>
      <c r="M208" s="51">
        <v>0</v>
      </c>
      <c r="N208" s="51">
        <v>1053.0041999999999</v>
      </c>
      <c r="O208" s="31">
        <f t="shared" si="12"/>
        <v>2479.9547371999997</v>
      </c>
    </row>
    <row r="209" spans="1:16" s="2" customFormat="1" ht="12.75" x14ac:dyDescent="0.2">
      <c r="A209" s="50" t="s">
        <v>51</v>
      </c>
      <c r="B209" s="51">
        <v>8.6226431000000012</v>
      </c>
      <c r="C209" s="51">
        <v>31.586266999999999</v>
      </c>
      <c r="D209" s="51">
        <v>282.09021799999999</v>
      </c>
      <c r="E209" s="62">
        <v>223.6766586</v>
      </c>
      <c r="F209" s="62">
        <v>56.497861</v>
      </c>
      <c r="G209" s="51">
        <v>78.7</v>
      </c>
      <c r="H209" s="51">
        <v>0</v>
      </c>
      <c r="I209" s="51">
        <v>25.609967000000001</v>
      </c>
      <c r="J209" s="51">
        <v>0</v>
      </c>
      <c r="K209" s="51">
        <v>249.57824400000001</v>
      </c>
      <c r="L209" s="51">
        <v>467.38057900000001</v>
      </c>
      <c r="M209" s="51">
        <v>0</v>
      </c>
      <c r="N209" s="51">
        <v>1053.0041999999999</v>
      </c>
      <c r="O209" s="31">
        <f t="shared" si="12"/>
        <v>2476.7466377000001</v>
      </c>
    </row>
    <row r="210" spans="1:16" s="2" customFormat="1" ht="12.75" x14ac:dyDescent="0.2">
      <c r="A210" s="50" t="s">
        <v>52</v>
      </c>
      <c r="B210" s="51">
        <v>8.6997555999999996</v>
      </c>
      <c r="C210" s="51">
        <v>31.9418887</v>
      </c>
      <c r="D210" s="51">
        <v>287.13503100000003</v>
      </c>
      <c r="E210" s="62">
        <v>223.52863529999999</v>
      </c>
      <c r="F210" s="62">
        <v>56.889024999999997</v>
      </c>
      <c r="G210" s="51">
        <v>78.900000000000006</v>
      </c>
      <c r="H210" s="51">
        <v>0</v>
      </c>
      <c r="I210" s="51">
        <v>26.023745000000002</v>
      </c>
      <c r="J210" s="51">
        <v>0</v>
      </c>
      <c r="K210" s="51">
        <v>245.47285199999999</v>
      </c>
      <c r="L210" s="51">
        <v>465.75107000000003</v>
      </c>
      <c r="M210" s="51">
        <v>0</v>
      </c>
      <c r="N210" s="51">
        <v>1053.0041999999999</v>
      </c>
      <c r="O210" s="31">
        <f t="shared" si="12"/>
        <v>2477.3462025999997</v>
      </c>
    </row>
    <row r="211" spans="1:16" s="2" customFormat="1" ht="12.75" x14ac:dyDescent="0.2">
      <c r="A211" s="50" t="s">
        <v>59</v>
      </c>
      <c r="B211" s="51">
        <v>8.6703793999999998</v>
      </c>
      <c r="C211" s="51">
        <v>32.080027999999999</v>
      </c>
      <c r="D211" s="51">
        <v>288.47368310000002</v>
      </c>
      <c r="E211" s="62">
        <v>223.23200890000001</v>
      </c>
      <c r="F211" s="62">
        <v>57.191110000000002</v>
      </c>
      <c r="G211" s="51">
        <v>78.7</v>
      </c>
      <c r="H211" s="51">
        <v>0</v>
      </c>
      <c r="I211" s="51">
        <v>26.716612999999999</v>
      </c>
      <c r="J211" s="51">
        <v>0</v>
      </c>
      <c r="K211" s="51">
        <v>243.806184</v>
      </c>
      <c r="L211" s="51">
        <v>465.83794799999998</v>
      </c>
      <c r="M211" s="51">
        <v>0</v>
      </c>
      <c r="N211" s="51">
        <v>1053.0041999999999</v>
      </c>
      <c r="O211" s="31">
        <f t="shared" si="12"/>
        <v>2477.7121544000001</v>
      </c>
    </row>
    <row r="212" spans="1:16" s="2" customFormat="1" ht="12.75" x14ac:dyDescent="0.2">
      <c r="A212" s="50" t="s">
        <v>54</v>
      </c>
      <c r="B212" s="51">
        <v>8.4858092000000003</v>
      </c>
      <c r="C212" s="51">
        <v>32.3491079</v>
      </c>
      <c r="D212" s="51">
        <v>286.16805240000002</v>
      </c>
      <c r="E212" s="62">
        <v>222.8</v>
      </c>
      <c r="F212" s="62">
        <v>57.806873000000003</v>
      </c>
      <c r="G212" s="51">
        <v>78.400000000000006</v>
      </c>
      <c r="H212" s="51">
        <v>0</v>
      </c>
      <c r="I212" s="51">
        <v>26.672499999999999</v>
      </c>
      <c r="J212" s="51">
        <v>0</v>
      </c>
      <c r="K212" s="51">
        <v>244.67419000000001</v>
      </c>
      <c r="L212" s="51">
        <v>465.923967</v>
      </c>
      <c r="M212" s="51">
        <v>0</v>
      </c>
      <c r="N212" s="51">
        <v>1053.0041999999999</v>
      </c>
      <c r="O212" s="31">
        <f>SUM(B212:N212)</f>
        <v>2476.2846995</v>
      </c>
    </row>
    <row r="213" spans="1:16" s="2" customFormat="1" ht="12.75" x14ac:dyDescent="0.2">
      <c r="A213" s="50" t="s">
        <v>55</v>
      </c>
      <c r="B213" s="51">
        <v>8.6299194000000021</v>
      </c>
      <c r="C213" s="51">
        <v>32.2424879</v>
      </c>
      <c r="D213" s="51">
        <v>289.66704499999997</v>
      </c>
      <c r="E213" s="62">
        <v>221.09298509999999</v>
      </c>
      <c r="F213" s="62">
        <v>70.794315999999995</v>
      </c>
      <c r="G213" s="51">
        <v>78.599999999999994</v>
      </c>
      <c r="H213" s="51">
        <v>0</v>
      </c>
      <c r="I213" s="51">
        <v>27.412683999999999</v>
      </c>
      <c r="J213" s="51">
        <v>0</v>
      </c>
      <c r="K213" s="51">
        <v>243.36536899999999</v>
      </c>
      <c r="L213" s="51">
        <v>465.97998799999999</v>
      </c>
      <c r="M213" s="51">
        <v>0</v>
      </c>
      <c r="N213" s="51">
        <v>1053.0041999999999</v>
      </c>
      <c r="O213" s="31">
        <f t="shared" si="12"/>
        <v>2490.7889943999999</v>
      </c>
    </row>
    <row r="214" spans="1:16" s="2" customFormat="1" ht="12.75" x14ac:dyDescent="0.2">
      <c r="A214" s="50" t="s">
        <v>56</v>
      </c>
      <c r="B214" s="51">
        <v>8.5346174000000001</v>
      </c>
      <c r="C214" s="51">
        <v>32.2424879</v>
      </c>
      <c r="D214" s="51">
        <v>305.27044719999998</v>
      </c>
      <c r="E214" s="62">
        <v>228.47801870000001</v>
      </c>
      <c r="F214" s="62">
        <v>70.574375000000003</v>
      </c>
      <c r="G214" s="51">
        <v>77.900000000000006</v>
      </c>
      <c r="H214" s="51">
        <v>0</v>
      </c>
      <c r="I214" s="51">
        <v>26.5</v>
      </c>
      <c r="J214" s="51">
        <v>0</v>
      </c>
      <c r="K214" s="51">
        <v>241.600661</v>
      </c>
      <c r="L214" s="51">
        <v>469.61461100000002</v>
      </c>
      <c r="M214" s="51">
        <v>0</v>
      </c>
      <c r="N214" s="51">
        <v>1053.0041999999999</v>
      </c>
      <c r="O214" s="31">
        <f t="shared" si="12"/>
        <v>2513.7194181999998</v>
      </c>
    </row>
    <row r="215" spans="1:16" s="2" customFormat="1" ht="12.75" x14ac:dyDescent="0.2">
      <c r="A215" s="25">
        <v>2018</v>
      </c>
      <c r="O215" s="60"/>
      <c r="P215" s="58"/>
    </row>
    <row r="216" spans="1:16" s="2" customFormat="1" ht="12.75" x14ac:dyDescent="0.2">
      <c r="A216" s="50" t="s">
        <v>57</v>
      </c>
      <c r="B216" s="51">
        <v>8.7508207999999978</v>
      </c>
      <c r="C216" s="51">
        <v>33.442487900000003</v>
      </c>
      <c r="D216" s="51">
        <v>300.34426100000002</v>
      </c>
      <c r="E216" s="62">
        <v>227.63566800000001</v>
      </c>
      <c r="F216" s="62">
        <v>70.574375499999988</v>
      </c>
      <c r="G216" s="62">
        <v>79.099999999999994</v>
      </c>
      <c r="H216" s="51">
        <v>0</v>
      </c>
      <c r="I216" s="51">
        <v>26.662589000000001</v>
      </c>
      <c r="J216" s="51">
        <v>0</v>
      </c>
      <c r="K216" s="51">
        <v>238.68889350000001</v>
      </c>
      <c r="L216" s="51">
        <v>469.69104299999998</v>
      </c>
      <c r="M216" s="51">
        <v>0</v>
      </c>
      <c r="N216" s="51">
        <v>1053.0041999999999</v>
      </c>
      <c r="O216" s="60">
        <f t="shared" ref="O216:O266" si="13">SUM(B216:N216)</f>
        <v>2507.8943386999999</v>
      </c>
      <c r="P216" s="58"/>
    </row>
    <row r="217" spans="1:16" s="2" customFormat="1" ht="12.75" x14ac:dyDescent="0.2">
      <c r="A217" s="50" t="s">
        <v>58</v>
      </c>
      <c r="B217" s="51">
        <v>8.5689800999999992</v>
      </c>
      <c r="C217" s="51">
        <v>33.442487900000003</v>
      </c>
      <c r="D217" s="51">
        <v>302.4170957</v>
      </c>
      <c r="E217" s="62">
        <v>226.79927189999998</v>
      </c>
      <c r="F217" s="62">
        <v>70.574375499999988</v>
      </c>
      <c r="G217" s="62">
        <v>78.7</v>
      </c>
      <c r="H217" s="51">
        <v>0</v>
      </c>
      <c r="I217" s="51">
        <v>26.6093583</v>
      </c>
      <c r="J217" s="51">
        <v>0</v>
      </c>
      <c r="K217" s="51">
        <v>234.58350150000001</v>
      </c>
      <c r="L217" s="51">
        <v>476.61255160000002</v>
      </c>
      <c r="M217" s="51">
        <v>0</v>
      </c>
      <c r="N217" s="51">
        <v>1053.0041999999999</v>
      </c>
      <c r="O217" s="60">
        <f t="shared" si="13"/>
        <v>2511.3118224999998</v>
      </c>
      <c r="P217" s="58"/>
    </row>
    <row r="218" spans="1:16" s="2" customFormat="1" ht="12.75" x14ac:dyDescent="0.2">
      <c r="A218" s="50" t="s">
        <v>47</v>
      </c>
      <c r="B218" s="51">
        <v>8.652528499999999</v>
      </c>
      <c r="C218" s="51">
        <v>33.442487900000003</v>
      </c>
      <c r="D218" s="51">
        <v>304.24805070000002</v>
      </c>
      <c r="E218" s="62">
        <v>226.7</v>
      </c>
      <c r="F218" s="62">
        <v>70.178095499999998</v>
      </c>
      <c r="G218" s="62">
        <v>78.900000000000006</v>
      </c>
      <c r="H218" s="51">
        <v>0</v>
      </c>
      <c r="I218" s="51">
        <v>26.6625893</v>
      </c>
      <c r="J218" s="51">
        <v>0</v>
      </c>
      <c r="K218" s="51">
        <v>232.85011900000001</v>
      </c>
      <c r="L218" s="51">
        <v>476.66037889999996</v>
      </c>
      <c r="M218" s="51">
        <v>0</v>
      </c>
      <c r="N218" s="51">
        <v>1053.0041999999999</v>
      </c>
      <c r="O218" s="60">
        <f t="shared" si="13"/>
        <v>2511.2984498000001</v>
      </c>
      <c r="P218" s="58"/>
    </row>
    <row r="219" spans="1:16" s="2" customFormat="1" ht="12.75" x14ac:dyDescent="0.2">
      <c r="A219" s="50" t="s">
        <v>48</v>
      </c>
      <c r="B219" s="51">
        <v>8.4142006000000009</v>
      </c>
      <c r="C219" s="51">
        <v>34.086645299999994</v>
      </c>
      <c r="D219" s="51">
        <v>300.03676480000001</v>
      </c>
      <c r="E219" s="62">
        <v>224.6</v>
      </c>
      <c r="F219" s="62">
        <v>69.599999999999994</v>
      </c>
      <c r="G219" s="62">
        <v>78</v>
      </c>
      <c r="H219" s="51">
        <v>0</v>
      </c>
      <c r="I219" s="51">
        <v>26.547530099999999</v>
      </c>
      <c r="J219" s="51">
        <v>0</v>
      </c>
      <c r="K219" s="51">
        <v>232.85011900000001</v>
      </c>
      <c r="L219" s="51">
        <v>479.02943219999997</v>
      </c>
      <c r="M219" s="51">
        <v>0</v>
      </c>
      <c r="N219" s="51">
        <v>1053.0041999999999</v>
      </c>
      <c r="O219" s="60">
        <f t="shared" si="13"/>
        <v>2506.1688919999997</v>
      </c>
      <c r="P219" s="58"/>
    </row>
    <row r="220" spans="1:16" s="2" customFormat="1" ht="12.75" x14ac:dyDescent="0.2">
      <c r="A220" s="50" t="s">
        <v>49</v>
      </c>
      <c r="B220" s="51">
        <v>8.1177087999999991</v>
      </c>
      <c r="C220" s="51">
        <v>34.051004999999996</v>
      </c>
      <c r="D220" s="51">
        <v>301.89309020000002</v>
      </c>
      <c r="E220" s="62">
        <v>220.9287941</v>
      </c>
      <c r="F220" s="62">
        <v>69.386346599999996</v>
      </c>
      <c r="G220" s="62">
        <v>77.2</v>
      </c>
      <c r="H220" s="51">
        <v>0</v>
      </c>
      <c r="I220" s="51">
        <v>26.442200499999998</v>
      </c>
      <c r="J220" s="51">
        <v>0</v>
      </c>
      <c r="K220" s="51">
        <v>251.54129800000001</v>
      </c>
      <c r="L220" s="51">
        <v>479</v>
      </c>
      <c r="M220" s="51">
        <v>0</v>
      </c>
      <c r="N220" s="51">
        <v>1053.0041999999999</v>
      </c>
      <c r="O220" s="60">
        <f t="shared" si="13"/>
        <v>2521.5646431999999</v>
      </c>
      <c r="P220" s="58"/>
    </row>
    <row r="221" spans="1:16" s="2" customFormat="1" ht="12.75" x14ac:dyDescent="0.2">
      <c r="A221" s="46" t="s">
        <v>50</v>
      </c>
      <c r="B221" s="62">
        <v>7.7961342000000009</v>
      </c>
      <c r="C221" s="62">
        <v>34.051004999999996</v>
      </c>
      <c r="D221" s="62">
        <v>303.76485300000002</v>
      </c>
      <c r="E221" s="62">
        <v>228</v>
      </c>
      <c r="F221" s="62">
        <v>68.7</v>
      </c>
      <c r="G221" s="62">
        <v>75.900000000000006</v>
      </c>
      <c r="H221" s="62">
        <v>0</v>
      </c>
      <c r="I221" s="62">
        <v>26.389852399999999</v>
      </c>
      <c r="J221" s="62">
        <v>0</v>
      </c>
      <c r="K221" s="62">
        <v>249.77659</v>
      </c>
      <c r="L221" s="62">
        <v>479.14362689999996</v>
      </c>
      <c r="M221" s="62">
        <v>0</v>
      </c>
      <c r="N221" s="62">
        <v>1057</v>
      </c>
      <c r="O221" s="60">
        <f t="shared" si="13"/>
        <v>2530.5220614999998</v>
      </c>
      <c r="P221" s="63"/>
    </row>
    <row r="222" spans="1:16" s="2" customFormat="1" ht="12.75" x14ac:dyDescent="0.2">
      <c r="A222" s="50" t="s">
        <v>51</v>
      </c>
      <c r="B222" s="51">
        <v>7.8450189999999997</v>
      </c>
      <c r="C222" s="51">
        <v>34.051004999999996</v>
      </c>
      <c r="D222" s="51">
        <v>302.95727360000001</v>
      </c>
      <c r="E222" s="62">
        <v>227.11782170000001</v>
      </c>
      <c r="F222" s="62">
        <v>69.5</v>
      </c>
      <c r="G222" s="62">
        <v>75.8</v>
      </c>
      <c r="H222" s="51">
        <v>0</v>
      </c>
      <c r="I222" s="51">
        <v>25.461642100000002</v>
      </c>
      <c r="J222" s="51">
        <v>0</v>
      </c>
      <c r="K222" s="51">
        <v>246.86482199999998</v>
      </c>
      <c r="L222" s="51">
        <v>479.16400439999995</v>
      </c>
      <c r="M222" s="51">
        <v>0</v>
      </c>
      <c r="N222" s="51">
        <v>1057.0041999999999</v>
      </c>
      <c r="O222" s="60">
        <f t="shared" si="13"/>
        <v>2525.7657878</v>
      </c>
    </row>
    <row r="223" spans="1:16" s="2" customFormat="1" ht="12.75" x14ac:dyDescent="0.2">
      <c r="A223" s="50" t="s">
        <v>52</v>
      </c>
      <c r="B223" s="51">
        <v>7.7887678999999999</v>
      </c>
      <c r="C223" s="51">
        <v>35.651004999999998</v>
      </c>
      <c r="D223" s="51">
        <v>304.4815423</v>
      </c>
      <c r="E223" s="62">
        <v>226.2814257</v>
      </c>
      <c r="F223" s="62">
        <v>70</v>
      </c>
      <c r="G223" s="62">
        <v>75.900000000000006</v>
      </c>
      <c r="H223" s="51">
        <v>0</v>
      </c>
      <c r="I223" s="51">
        <v>25.453158800000001</v>
      </c>
      <c r="J223" s="51">
        <v>0</v>
      </c>
      <c r="K223" s="51">
        <v>245.62642700000001</v>
      </c>
      <c r="L223" s="51">
        <v>479.2317395</v>
      </c>
      <c r="M223" s="51">
        <v>0</v>
      </c>
      <c r="N223" s="51">
        <v>1057.0041999999999</v>
      </c>
      <c r="O223" s="60">
        <f t="shared" si="13"/>
        <v>2527.4182661999998</v>
      </c>
    </row>
    <row r="224" spans="1:16" s="2" customFormat="1" ht="12.75" x14ac:dyDescent="0.2">
      <c r="A224" s="50" t="s">
        <v>59</v>
      </c>
      <c r="B224" s="51">
        <v>7.7546155000000008</v>
      </c>
      <c r="C224" s="51">
        <v>35.651004999999998</v>
      </c>
      <c r="D224" s="51">
        <v>313.15507639999998</v>
      </c>
      <c r="E224" s="51">
        <v>226</v>
      </c>
      <c r="F224" s="51">
        <v>70</v>
      </c>
      <c r="G224" s="51">
        <v>74.900000000000006</v>
      </c>
      <c r="H224" s="51">
        <v>0</v>
      </c>
      <c r="I224" s="51">
        <v>25.394546500000001</v>
      </c>
      <c r="J224" s="51">
        <v>0</v>
      </c>
      <c r="K224" s="51">
        <v>246.60550519999998</v>
      </c>
      <c r="L224" s="51">
        <v>479.27587140000003</v>
      </c>
      <c r="M224" s="51">
        <v>0</v>
      </c>
      <c r="N224" s="51">
        <v>1057.0041999999999</v>
      </c>
      <c r="O224" s="60">
        <f t="shared" si="13"/>
        <v>2535.74082</v>
      </c>
    </row>
    <row r="225" spans="1:22" s="2" customFormat="1" ht="12.75" x14ac:dyDescent="0.2">
      <c r="A225" s="50" t="s">
        <v>54</v>
      </c>
      <c r="B225" s="51">
        <v>7.5232742000000004</v>
      </c>
      <c r="C225" s="51">
        <v>34.895162400000004</v>
      </c>
      <c r="D225" s="51">
        <v>308.84274110000001</v>
      </c>
      <c r="E225" s="51">
        <v>225.3</v>
      </c>
      <c r="F225" s="51">
        <v>69.7</v>
      </c>
      <c r="G225" s="51">
        <v>81.2</v>
      </c>
      <c r="H225" s="51">
        <v>0</v>
      </c>
      <c r="I225" s="51">
        <v>25.8</v>
      </c>
      <c r="J225" s="51">
        <v>0</v>
      </c>
      <c r="K225" s="51">
        <v>248.89609730000001</v>
      </c>
      <c r="L225" s="51">
        <v>479.34069499999998</v>
      </c>
      <c r="M225" s="51">
        <v>0</v>
      </c>
      <c r="N225" s="51">
        <v>1057.0041999999999</v>
      </c>
      <c r="O225" s="60">
        <f t="shared" si="13"/>
        <v>2538.5021699999998</v>
      </c>
    </row>
    <row r="226" spans="1:22" s="2" customFormat="1" ht="12.75" x14ac:dyDescent="0.2">
      <c r="A226" s="50" t="s">
        <v>55</v>
      </c>
      <c r="B226" s="51">
        <v>7.5319317999999997</v>
      </c>
      <c r="C226" s="51">
        <v>35.299999999999997</v>
      </c>
      <c r="D226" s="51">
        <v>310.5</v>
      </c>
      <c r="E226" s="51">
        <v>221.7</v>
      </c>
      <c r="F226" s="51">
        <v>69.5</v>
      </c>
      <c r="G226" s="51">
        <v>81.3</v>
      </c>
      <c r="H226" s="51">
        <v>0</v>
      </c>
      <c r="I226" s="51">
        <v>26</v>
      </c>
      <c r="J226" s="51">
        <v>0</v>
      </c>
      <c r="K226" s="51">
        <v>251.88305070000001</v>
      </c>
      <c r="L226" s="51">
        <v>479.3844785</v>
      </c>
      <c r="M226" s="51">
        <v>0</v>
      </c>
      <c r="N226" s="51">
        <v>1057.0041999999999</v>
      </c>
      <c r="O226" s="60">
        <f t="shared" si="13"/>
        <v>2540.1036609999996</v>
      </c>
    </row>
    <row r="227" spans="1:22" s="2" customFormat="1" ht="12.75" x14ac:dyDescent="0.2">
      <c r="A227" s="50" t="s">
        <v>56</v>
      </c>
      <c r="B227" s="51">
        <v>7.2</v>
      </c>
      <c r="C227" s="51">
        <v>37.6</v>
      </c>
      <c r="D227" s="51">
        <v>311.7</v>
      </c>
      <c r="E227" s="51">
        <v>237.9</v>
      </c>
      <c r="F227" s="51">
        <v>71.3</v>
      </c>
      <c r="G227" s="51">
        <v>80.7</v>
      </c>
      <c r="H227" s="51">
        <v>0</v>
      </c>
      <c r="I227" s="51">
        <v>27.4</v>
      </c>
      <c r="J227" s="51">
        <v>0</v>
      </c>
      <c r="K227" s="51">
        <v>258.70428500000003</v>
      </c>
      <c r="L227" s="51">
        <v>479.5</v>
      </c>
      <c r="M227" s="51">
        <v>0</v>
      </c>
      <c r="N227" s="51">
        <v>1057.0041999999999</v>
      </c>
      <c r="O227" s="60">
        <f t="shared" si="13"/>
        <v>2569.0084849999998</v>
      </c>
    </row>
    <row r="228" spans="1:22" s="2" customFormat="1" ht="12.75" x14ac:dyDescent="0.2">
      <c r="A228" s="25">
        <v>2019</v>
      </c>
      <c r="O228" s="60"/>
    </row>
    <row r="229" spans="1:22" s="2" customFormat="1" ht="12.75" x14ac:dyDescent="0.2">
      <c r="A229" s="50" t="s">
        <v>57</v>
      </c>
      <c r="B229" s="51">
        <v>7.3217067999999994</v>
      </c>
      <c r="C229" s="51">
        <v>37.6</v>
      </c>
      <c r="D229" s="51">
        <v>308</v>
      </c>
      <c r="E229" s="51">
        <v>237</v>
      </c>
      <c r="F229" s="51">
        <v>71.3</v>
      </c>
      <c r="G229" s="51">
        <v>80.977925900000002</v>
      </c>
      <c r="H229" s="51">
        <v>0</v>
      </c>
      <c r="I229" s="51">
        <v>28.7</v>
      </c>
      <c r="J229" s="51">
        <v>0</v>
      </c>
      <c r="K229" s="51">
        <v>258.3</v>
      </c>
      <c r="L229" s="51">
        <v>479.49314839999994</v>
      </c>
      <c r="M229" s="51">
        <v>0</v>
      </c>
      <c r="N229" s="51">
        <v>1057.0041999999999</v>
      </c>
      <c r="O229" s="60">
        <f t="shared" si="13"/>
        <v>2565.6969810999999</v>
      </c>
    </row>
    <row r="230" spans="1:22" s="2" customFormat="1" ht="12.75" x14ac:dyDescent="0.2">
      <c r="A230" s="50" t="s">
        <v>58</v>
      </c>
      <c r="B230" s="51">
        <v>7.2528389000000004</v>
      </c>
      <c r="C230" s="51">
        <v>37.6</v>
      </c>
      <c r="D230" s="51">
        <v>322.5</v>
      </c>
      <c r="E230" s="62">
        <v>236.2</v>
      </c>
      <c r="F230" s="62">
        <v>74</v>
      </c>
      <c r="G230" s="62">
        <v>80.875646259999996</v>
      </c>
      <c r="H230" s="51">
        <v>0</v>
      </c>
      <c r="I230" s="51">
        <v>29.3</v>
      </c>
      <c r="J230" s="51">
        <v>0</v>
      </c>
      <c r="K230" s="51">
        <v>253.4</v>
      </c>
      <c r="L230" s="51">
        <v>479.5395876</v>
      </c>
      <c r="M230" s="51">
        <v>0</v>
      </c>
      <c r="N230" s="51">
        <v>1057.0041999999999</v>
      </c>
      <c r="O230" s="60">
        <f t="shared" si="13"/>
        <v>2577.6722727599999</v>
      </c>
    </row>
    <row r="231" spans="1:22" s="2" customFormat="1" ht="12.75" x14ac:dyDescent="0.2">
      <c r="A231" s="50" t="s">
        <v>47</v>
      </c>
      <c r="B231" s="51">
        <v>7.1553698999999993</v>
      </c>
      <c r="C231" s="51">
        <v>37.6</v>
      </c>
      <c r="D231" s="51">
        <v>322.89999999999998</v>
      </c>
      <c r="E231" s="51">
        <v>237.9</v>
      </c>
      <c r="F231" s="51">
        <v>75</v>
      </c>
      <c r="G231" s="51">
        <v>80.2</v>
      </c>
      <c r="H231" s="51">
        <v>0</v>
      </c>
      <c r="I231" s="51">
        <v>29.3</v>
      </c>
      <c r="J231" s="51">
        <v>0</v>
      </c>
      <c r="K231" s="51">
        <v>253.3</v>
      </c>
      <c r="L231" s="51">
        <v>479.55951679999998</v>
      </c>
      <c r="M231" s="51">
        <v>0</v>
      </c>
      <c r="N231" s="51">
        <v>1057.0041999999999</v>
      </c>
      <c r="O231" s="60">
        <f t="shared" si="13"/>
        <v>2579.9190866999998</v>
      </c>
    </row>
    <row r="232" spans="1:22" s="2" customFormat="1" ht="12.75" x14ac:dyDescent="0.2">
      <c r="A232" s="50" t="s">
        <v>48</v>
      </c>
      <c r="B232" s="62">
        <v>7.0918026999999997</v>
      </c>
      <c r="C232" s="62">
        <v>38</v>
      </c>
      <c r="D232" s="62">
        <v>317.2</v>
      </c>
      <c r="E232" s="62">
        <v>235.7</v>
      </c>
      <c r="F232" s="62">
        <v>77.099999999999994</v>
      </c>
      <c r="G232" s="62">
        <v>79.900000000000006</v>
      </c>
      <c r="H232" s="62">
        <v>0</v>
      </c>
      <c r="I232" s="62">
        <v>29.7</v>
      </c>
      <c r="J232" s="62">
        <v>0</v>
      </c>
      <c r="K232" s="62">
        <v>253.29676824000001</v>
      </c>
      <c r="L232" s="51">
        <v>479.57683730000002</v>
      </c>
      <c r="M232" s="51">
        <v>0</v>
      </c>
      <c r="N232" s="51">
        <v>1053</v>
      </c>
      <c r="O232" s="60">
        <f t="shared" si="13"/>
        <v>2570.5654082400001</v>
      </c>
    </row>
    <row r="233" spans="1:22" s="2" customFormat="1" ht="12.75" x14ac:dyDescent="0.2">
      <c r="A233" s="50" t="s">
        <v>49</v>
      </c>
      <c r="B233" s="62">
        <v>7.0349199999999996</v>
      </c>
      <c r="C233" s="62">
        <v>37.956516399999998</v>
      </c>
      <c r="D233" s="62">
        <v>321.8</v>
      </c>
      <c r="E233" s="62">
        <v>232.10860220000001</v>
      </c>
      <c r="F233" s="62">
        <v>77.704570799999999</v>
      </c>
      <c r="G233" s="62">
        <v>82.449077860000003</v>
      </c>
      <c r="H233" s="62">
        <v>0</v>
      </c>
      <c r="I233" s="62">
        <v>29.7</v>
      </c>
      <c r="J233" s="62">
        <v>0</v>
      </c>
      <c r="K233" s="62">
        <v>254.29691939999998</v>
      </c>
      <c r="L233" s="51">
        <v>479.59129419999999</v>
      </c>
      <c r="M233" s="51">
        <v>0</v>
      </c>
      <c r="N233" s="51">
        <v>1053</v>
      </c>
      <c r="O233" s="60">
        <f t="shared" si="13"/>
        <v>2575.6419008600001</v>
      </c>
    </row>
    <row r="234" spans="1:22" s="2" customFormat="1" ht="12.75" x14ac:dyDescent="0.2">
      <c r="A234" s="50" t="s">
        <v>50</v>
      </c>
      <c r="B234" s="62">
        <v>6.9937706999999998</v>
      </c>
      <c r="C234" s="62">
        <v>37.956516399999998</v>
      </c>
      <c r="D234" s="62">
        <v>323.3</v>
      </c>
      <c r="E234" s="62">
        <v>233.03080879999999</v>
      </c>
      <c r="F234" s="62">
        <v>80.509736099999998</v>
      </c>
      <c r="G234" s="62">
        <v>81.99854397</v>
      </c>
      <c r="H234" s="62">
        <v>0</v>
      </c>
      <c r="I234" s="62">
        <v>32.1</v>
      </c>
      <c r="J234" s="62">
        <v>0</v>
      </c>
      <c r="K234" s="62">
        <v>254.29691939999998</v>
      </c>
      <c r="L234" s="51">
        <v>479.60093999999998</v>
      </c>
      <c r="M234" s="51">
        <v>0</v>
      </c>
      <c r="N234" s="51">
        <v>1053</v>
      </c>
      <c r="O234" s="60">
        <f t="shared" si="13"/>
        <v>2582.7872353700004</v>
      </c>
      <c r="P234" s="51"/>
      <c r="Q234" s="51"/>
      <c r="R234" s="51"/>
      <c r="S234" s="51"/>
      <c r="T234" s="51"/>
      <c r="U234" s="51"/>
      <c r="V234" s="51"/>
    </row>
    <row r="235" spans="1:22" s="2" customFormat="1" ht="12.75" x14ac:dyDescent="0.2">
      <c r="A235" s="50" t="s">
        <v>51</v>
      </c>
      <c r="B235" s="51">
        <v>6.7346537</v>
      </c>
      <c r="C235" s="51">
        <v>38.802818100000003</v>
      </c>
      <c r="D235" s="51">
        <v>318.39999999999998</v>
      </c>
      <c r="E235" s="62">
        <v>237.7</v>
      </c>
      <c r="F235" s="62">
        <v>83.239031700000012</v>
      </c>
      <c r="G235" s="62">
        <v>81.443511650000005</v>
      </c>
      <c r="H235" s="51">
        <v>0</v>
      </c>
      <c r="I235" s="51">
        <v>31.9</v>
      </c>
      <c r="J235" s="51">
        <v>0</v>
      </c>
      <c r="K235" s="51">
        <v>255.5</v>
      </c>
      <c r="L235" s="51">
        <v>479.60093999999998</v>
      </c>
      <c r="M235" s="51">
        <v>0</v>
      </c>
      <c r="N235" s="51">
        <v>1053.0041999999999</v>
      </c>
      <c r="O235" s="60">
        <f t="shared" si="13"/>
        <v>2586.3251551499998</v>
      </c>
    </row>
    <row r="236" spans="1:22" s="2" customFormat="1" ht="12.75" x14ac:dyDescent="0.2">
      <c r="A236" s="50" t="s">
        <v>52</v>
      </c>
      <c r="B236" s="51">
        <v>6.6783121000000003</v>
      </c>
      <c r="C236" s="51">
        <v>38.802818100000003</v>
      </c>
      <c r="D236" s="51">
        <v>320.10000000000002</v>
      </c>
      <c r="E236" s="51">
        <v>237.58867219999999</v>
      </c>
      <c r="F236" s="51">
        <v>84.696916700000003</v>
      </c>
      <c r="G236" s="51">
        <v>81.190182680000007</v>
      </c>
      <c r="H236" s="51">
        <v>0</v>
      </c>
      <c r="I236" s="51">
        <v>32.6</v>
      </c>
      <c r="J236" s="51">
        <v>0</v>
      </c>
      <c r="K236" s="51">
        <v>272.8</v>
      </c>
      <c r="L236" s="51">
        <v>479.62744069999997</v>
      </c>
      <c r="M236" s="51">
        <v>0</v>
      </c>
      <c r="N236" s="51">
        <v>1053.0041999999999</v>
      </c>
      <c r="O236" s="60">
        <f t="shared" si="13"/>
        <v>2607.0885424799999</v>
      </c>
    </row>
    <row r="237" spans="1:22" s="2" customFormat="1" ht="12.75" x14ac:dyDescent="0.2">
      <c r="A237" s="50" t="s">
        <v>59</v>
      </c>
      <c r="B237" s="51">
        <v>6.5894613000000009</v>
      </c>
      <c r="C237" s="51">
        <v>38.802818100000003</v>
      </c>
      <c r="D237" s="51">
        <v>320.60000000000002</v>
      </c>
      <c r="E237" s="51">
        <v>237.2920489</v>
      </c>
      <c r="F237" s="51">
        <v>85.789777900000004</v>
      </c>
      <c r="G237" s="51">
        <v>80.7</v>
      </c>
      <c r="H237" s="51">
        <v>0</v>
      </c>
      <c r="I237" s="51">
        <v>32.799999999999997</v>
      </c>
      <c r="J237" s="51">
        <v>0</v>
      </c>
      <c r="K237" s="51">
        <v>271.8</v>
      </c>
      <c r="L237" s="51">
        <v>479.62744069999997</v>
      </c>
      <c r="M237" s="51">
        <v>0</v>
      </c>
      <c r="N237" s="51">
        <v>1053.0041999999999</v>
      </c>
      <c r="O237" s="60">
        <f t="shared" si="13"/>
        <v>2607.0057468999998</v>
      </c>
    </row>
    <row r="238" spans="1:22" s="2" customFormat="1" ht="12.75" x14ac:dyDescent="0.2">
      <c r="A238" s="50" t="s">
        <v>54</v>
      </c>
      <c r="B238" s="51">
        <v>5.4</v>
      </c>
      <c r="C238" s="51">
        <v>37.681788700000006</v>
      </c>
      <c r="D238" s="51">
        <v>315.10000000000002</v>
      </c>
      <c r="E238" s="51">
        <v>236.4</v>
      </c>
      <c r="F238" s="51">
        <v>85.793306400000006</v>
      </c>
      <c r="G238" s="51">
        <v>81.099999999999994</v>
      </c>
      <c r="H238" s="51">
        <v>0</v>
      </c>
      <c r="I238" s="51">
        <v>33.4</v>
      </c>
      <c r="J238" s="51">
        <v>0</v>
      </c>
      <c r="K238" s="51">
        <v>272</v>
      </c>
      <c r="L238" s="51">
        <v>479.64890280000003</v>
      </c>
      <c r="M238" s="51">
        <v>0</v>
      </c>
      <c r="N238" s="51">
        <v>1053.0041999999999</v>
      </c>
      <c r="O238" s="60">
        <f t="shared" si="13"/>
        <v>2599.5281979000001</v>
      </c>
    </row>
    <row r="239" spans="1:22" s="2" customFormat="1" ht="12.75" x14ac:dyDescent="0.2">
      <c r="A239" s="50" t="s">
        <v>55</v>
      </c>
      <c r="B239" s="51">
        <v>5.3162174999999996</v>
      </c>
      <c r="C239" s="51">
        <v>38.522971200000001</v>
      </c>
      <c r="D239" s="51">
        <v>315.39999999999998</v>
      </c>
      <c r="E239" s="51">
        <v>232.8</v>
      </c>
      <c r="F239" s="51">
        <v>87.490177099999997</v>
      </c>
      <c r="G239" s="51">
        <v>80.80659867</v>
      </c>
      <c r="H239" s="51">
        <v>0</v>
      </c>
      <c r="I239" s="51">
        <v>33.700000000000003</v>
      </c>
      <c r="J239" s="51">
        <v>0</v>
      </c>
      <c r="K239" s="51">
        <v>269.7</v>
      </c>
      <c r="L239" s="51">
        <v>479.67233850000002</v>
      </c>
      <c r="M239" s="51">
        <v>0</v>
      </c>
      <c r="N239" s="51">
        <v>1053.0041999999999</v>
      </c>
      <c r="O239" s="60">
        <f t="shared" si="13"/>
        <v>2596.4125029699999</v>
      </c>
    </row>
    <row r="240" spans="1:22" ht="12.75" x14ac:dyDescent="0.2">
      <c r="A240" s="46" t="s">
        <v>56</v>
      </c>
      <c r="B240" s="62">
        <v>7.3</v>
      </c>
      <c r="C240" s="62">
        <v>38.5</v>
      </c>
      <c r="D240" s="62">
        <v>331.6</v>
      </c>
      <c r="E240" s="62">
        <v>245.3</v>
      </c>
      <c r="F240" s="62">
        <v>94.1</v>
      </c>
      <c r="G240" s="62">
        <v>91.3</v>
      </c>
      <c r="H240" s="62">
        <v>0</v>
      </c>
      <c r="I240" s="62">
        <v>33.200000000000003</v>
      </c>
      <c r="J240" s="62">
        <v>0</v>
      </c>
      <c r="K240" s="62">
        <v>269.7</v>
      </c>
      <c r="L240" s="62">
        <v>479.67233850000002</v>
      </c>
      <c r="M240" s="62">
        <v>0</v>
      </c>
      <c r="N240" s="62">
        <v>1053.0041999999999</v>
      </c>
      <c r="O240" s="60">
        <f t="shared" si="13"/>
        <v>2643.6765384999999</v>
      </c>
    </row>
    <row r="241" spans="1:16" s="2" customFormat="1" ht="12.75" x14ac:dyDescent="0.2">
      <c r="A241" s="25">
        <v>2020</v>
      </c>
      <c r="O241" s="60"/>
    </row>
    <row r="242" spans="1:16" s="2" customFormat="1" ht="12.75" x14ac:dyDescent="0.2">
      <c r="A242" s="50" t="s">
        <v>57</v>
      </c>
      <c r="B242" s="62">
        <v>7.5</v>
      </c>
      <c r="C242" s="62">
        <v>39.701008700000003</v>
      </c>
      <c r="D242" s="62">
        <v>327.5</v>
      </c>
      <c r="E242" s="62">
        <v>245.4806725</v>
      </c>
      <c r="F242" s="62">
        <v>94.1</v>
      </c>
      <c r="G242" s="62">
        <f>80.0214402+8.1</f>
        <v>88.121440199999995</v>
      </c>
      <c r="H242" s="62">
        <v>0</v>
      </c>
      <c r="I242" s="62">
        <v>33.154209700000003</v>
      </c>
      <c r="J242" s="62">
        <v>0</v>
      </c>
      <c r="K242" s="62">
        <v>289.2</v>
      </c>
      <c r="L242" s="62">
        <v>479.69700169999999</v>
      </c>
      <c r="M242" s="62">
        <v>0</v>
      </c>
      <c r="N242" s="62">
        <f>1053.0042</f>
        <v>1053.0042000000001</v>
      </c>
      <c r="O242" s="60">
        <f>SUM(B242:N242)</f>
        <v>2657.4585328000003</v>
      </c>
      <c r="P242"/>
    </row>
    <row r="243" spans="1:16" s="2" customFormat="1" ht="12.75" x14ac:dyDescent="0.2">
      <c r="A243" s="50" t="s">
        <v>58</v>
      </c>
      <c r="B243" s="62">
        <v>7.485374199999999</v>
      </c>
      <c r="C243" s="62">
        <v>39.701008700000003</v>
      </c>
      <c r="D243" s="62">
        <v>329.9</v>
      </c>
      <c r="E243" s="62">
        <v>244.64427650000002</v>
      </c>
      <c r="F243" s="62">
        <v>96.7</v>
      </c>
      <c r="G243" s="62">
        <v>87.9</v>
      </c>
      <c r="H243" s="62">
        <v>0</v>
      </c>
      <c r="I243" s="62">
        <v>33.6</v>
      </c>
      <c r="J243" s="62">
        <v>0</v>
      </c>
      <c r="K243" s="62">
        <v>289.03671329999997</v>
      </c>
      <c r="L243" s="62">
        <v>478.29180229999997</v>
      </c>
      <c r="M243" s="62">
        <v>0</v>
      </c>
      <c r="N243" s="62">
        <f>1053.0042</f>
        <v>1053.0042000000001</v>
      </c>
      <c r="O243" s="60">
        <f t="shared" ref="O243:O253" si="14">SUM(B243:N243)</f>
        <v>2660.263375</v>
      </c>
      <c r="P243"/>
    </row>
    <row r="244" spans="1:16" s="2" customFormat="1" ht="12.75" x14ac:dyDescent="0.2">
      <c r="A244" s="50" t="s">
        <v>47</v>
      </c>
      <c r="B244" s="62">
        <v>7.4944144000000001</v>
      </c>
      <c r="C244" s="62">
        <v>39.701008700000003</v>
      </c>
      <c r="D244" s="62">
        <v>331</v>
      </c>
      <c r="E244" s="62">
        <v>243.84764919999998</v>
      </c>
      <c r="F244" s="62">
        <v>104.8</v>
      </c>
      <c r="G244" s="62">
        <f>79.16891997+8.1</f>
        <v>87.268919969999999</v>
      </c>
      <c r="H244" s="62">
        <v>0</v>
      </c>
      <c r="I244" s="62">
        <v>33.299999999999997</v>
      </c>
      <c r="J244" s="62">
        <v>0</v>
      </c>
      <c r="K244" s="62">
        <v>290.10000000000002</v>
      </c>
      <c r="L244" s="62">
        <v>478.29180229999997</v>
      </c>
      <c r="M244" s="62">
        <v>0</v>
      </c>
      <c r="N244" s="62">
        <f>1053.0042</f>
        <v>1053.0042000000001</v>
      </c>
      <c r="O244" s="60">
        <f t="shared" si="14"/>
        <v>2668.8079945700001</v>
      </c>
      <c r="P244"/>
    </row>
    <row r="245" spans="1:16" ht="12.75" x14ac:dyDescent="0.2">
      <c r="A245" s="46" t="s">
        <v>48</v>
      </c>
      <c r="B245" s="62">
        <v>7.5232702000000007</v>
      </c>
      <c r="C245" s="62">
        <v>38.528287200000008</v>
      </c>
      <c r="D245" s="62">
        <v>327.5</v>
      </c>
      <c r="E245" s="62">
        <v>241.68999100000002</v>
      </c>
      <c r="F245" s="62">
        <v>102.8</v>
      </c>
      <c r="G245" s="62">
        <f>79.0714059+8.1</f>
        <v>87.171405899999996</v>
      </c>
      <c r="H245" s="62">
        <v>0</v>
      </c>
      <c r="I245" s="62">
        <v>33.700000000000003</v>
      </c>
      <c r="J245" s="62">
        <v>0</v>
      </c>
      <c r="K245" s="62">
        <v>310.10000000000002</v>
      </c>
      <c r="L245" s="62">
        <v>478.29180229999997</v>
      </c>
      <c r="M245" s="62">
        <v>0</v>
      </c>
      <c r="N245" s="62">
        <f>1053.0042</f>
        <v>1053.0042000000001</v>
      </c>
      <c r="O245" s="60">
        <f t="shared" si="14"/>
        <v>2680.3089565999999</v>
      </c>
    </row>
    <row r="246" spans="1:16" s="2" customFormat="1" ht="12.75" x14ac:dyDescent="0.2">
      <c r="A246" s="50" t="s">
        <v>49</v>
      </c>
      <c r="B246" s="62">
        <v>7.4</v>
      </c>
      <c r="C246" s="62">
        <v>38.764236799999999</v>
      </c>
      <c r="D246" s="62">
        <v>328.9</v>
      </c>
      <c r="E246" s="62">
        <v>238.05910130000001</v>
      </c>
      <c r="F246" s="62">
        <v>104.5</v>
      </c>
      <c r="G246" s="62">
        <v>87.7</v>
      </c>
      <c r="H246" s="62">
        <v>0</v>
      </c>
      <c r="I246" s="62">
        <v>34.9</v>
      </c>
      <c r="J246" s="62">
        <v>0</v>
      </c>
      <c r="K246" s="62">
        <v>308.8</v>
      </c>
      <c r="L246" s="62">
        <v>478.29180229999997</v>
      </c>
      <c r="M246" s="62">
        <v>0</v>
      </c>
      <c r="N246" s="62">
        <f>1053.0042</f>
        <v>1053.0042000000001</v>
      </c>
      <c r="O246" s="60">
        <f t="shared" si="14"/>
        <v>2680.3193404000003</v>
      </c>
      <c r="P246"/>
    </row>
    <row r="247" spans="1:16" s="2" customFormat="1" ht="12.75" x14ac:dyDescent="0.2">
      <c r="A247" s="50" t="s">
        <v>50</v>
      </c>
      <c r="B247" s="62">
        <v>7.1450711000000009</v>
      </c>
      <c r="C247" s="62">
        <v>38.764236799999999</v>
      </c>
      <c r="D247" s="62">
        <v>329.5</v>
      </c>
      <c r="E247" s="62">
        <v>248.1</v>
      </c>
      <c r="F247" s="62">
        <v>110.8</v>
      </c>
      <c r="G247" s="62">
        <v>88.1</v>
      </c>
      <c r="H247" s="62">
        <v>0</v>
      </c>
      <c r="I247" s="62">
        <v>35.299999999999997</v>
      </c>
      <c r="J247" s="62">
        <v>0</v>
      </c>
      <c r="K247" s="62">
        <v>308.10000000000002</v>
      </c>
      <c r="L247" s="62">
        <v>478.29180229999997</v>
      </c>
      <c r="M247" s="62">
        <v>0</v>
      </c>
      <c r="N247" s="62">
        <v>1083.8</v>
      </c>
      <c r="O247" s="60">
        <f t="shared" si="14"/>
        <v>2727.9011101999999</v>
      </c>
      <c r="P247"/>
    </row>
    <row r="248" spans="1:16" s="2" customFormat="1" ht="12.75" x14ac:dyDescent="0.2">
      <c r="A248" s="50" t="s">
        <v>51</v>
      </c>
      <c r="B248" s="62">
        <v>6.6917381999999996</v>
      </c>
      <c r="C248" s="62">
        <v>57.768410299999999</v>
      </c>
      <c r="D248" s="62">
        <v>331.9</v>
      </c>
      <c r="E248" s="62">
        <v>247.2</v>
      </c>
      <c r="F248" s="62">
        <v>116.3</v>
      </c>
      <c r="G248" s="62">
        <v>81.3</v>
      </c>
      <c r="H248" s="62">
        <v>0</v>
      </c>
      <c r="I248" s="62">
        <v>34.347013399999994</v>
      </c>
      <c r="J248" s="62">
        <v>0</v>
      </c>
      <c r="K248" s="62">
        <v>323.60000000000002</v>
      </c>
      <c r="L248" s="62">
        <v>478.29180229999997</v>
      </c>
      <c r="M248" s="62">
        <v>0</v>
      </c>
      <c r="N248" s="62">
        <v>1085.5999999999999</v>
      </c>
      <c r="O248" s="60">
        <f t="shared" si="14"/>
        <v>2762.9989642</v>
      </c>
      <c r="P248"/>
    </row>
    <row r="249" spans="1:16" s="2" customFormat="1" ht="12.75" x14ac:dyDescent="0.2">
      <c r="A249" s="50" t="s">
        <v>52</v>
      </c>
      <c r="B249" s="62">
        <v>6.6284369000000005</v>
      </c>
      <c r="C249" s="62">
        <v>57.768410299999999</v>
      </c>
      <c r="D249" s="62">
        <v>333.3</v>
      </c>
      <c r="E249" s="62">
        <v>281.6230539</v>
      </c>
      <c r="F249" s="62">
        <v>116.6</v>
      </c>
      <c r="G249" s="62">
        <v>81.5948116</v>
      </c>
      <c r="H249" s="62">
        <v>0</v>
      </c>
      <c r="I249" s="62">
        <v>34.6</v>
      </c>
      <c r="J249" s="62">
        <v>0</v>
      </c>
      <c r="K249" s="62">
        <v>324.10000000000002</v>
      </c>
      <c r="L249" s="62">
        <v>476.8</v>
      </c>
      <c r="M249" s="62">
        <v>0</v>
      </c>
      <c r="N249" s="62">
        <v>1113.5999999999999</v>
      </c>
      <c r="O249" s="60">
        <f t="shared" si="14"/>
        <v>2826.6147126999995</v>
      </c>
      <c r="P249"/>
    </row>
    <row r="250" spans="1:16" ht="12.75" x14ac:dyDescent="0.2">
      <c r="A250" s="46" t="s">
        <v>59</v>
      </c>
      <c r="B250" s="62">
        <v>6.7</v>
      </c>
      <c r="C250" s="62">
        <v>57.768410299999999</v>
      </c>
      <c r="D250" s="62">
        <v>339.7</v>
      </c>
      <c r="E250" s="62">
        <v>287.09714660000003</v>
      </c>
      <c r="F250" s="62">
        <v>121.3</v>
      </c>
      <c r="G250" s="62">
        <v>83.8</v>
      </c>
      <c r="H250" s="62">
        <v>0</v>
      </c>
      <c r="I250" s="62">
        <v>34.6</v>
      </c>
      <c r="J250" s="62">
        <v>0</v>
      </c>
      <c r="K250" s="62">
        <v>322</v>
      </c>
      <c r="L250" s="62">
        <v>476.8</v>
      </c>
      <c r="M250" s="62">
        <v>0</v>
      </c>
      <c r="N250" s="62">
        <v>1113.5999999999999</v>
      </c>
      <c r="O250" s="60">
        <f t="shared" si="14"/>
        <v>2843.3655569000002</v>
      </c>
    </row>
    <row r="251" spans="1:16" ht="12.75" x14ac:dyDescent="0.2">
      <c r="A251" s="46" t="s">
        <v>54</v>
      </c>
      <c r="B251" s="62">
        <v>6.7</v>
      </c>
      <c r="C251" s="62">
        <v>56.089673499999996</v>
      </c>
      <c r="D251" s="62">
        <v>342.9</v>
      </c>
      <c r="E251" s="62">
        <v>287.89999999999998</v>
      </c>
      <c r="F251" s="62">
        <v>121.8</v>
      </c>
      <c r="G251" s="62">
        <v>107.8</v>
      </c>
      <c r="H251" s="62">
        <v>0</v>
      </c>
      <c r="I251" s="62">
        <v>34.799999999999997</v>
      </c>
      <c r="J251" s="62">
        <v>0</v>
      </c>
      <c r="K251" s="62">
        <v>322</v>
      </c>
      <c r="L251" s="62">
        <v>476.8</v>
      </c>
      <c r="M251" s="62">
        <v>0</v>
      </c>
      <c r="N251" s="62">
        <v>1113.5999999999999</v>
      </c>
      <c r="O251" s="60">
        <f t="shared" si="14"/>
        <v>2870.3896734999998</v>
      </c>
    </row>
    <row r="252" spans="1:16" s="2" customFormat="1" ht="12.75" x14ac:dyDescent="0.2">
      <c r="A252" s="50" t="s">
        <v>55</v>
      </c>
      <c r="B252" s="62">
        <v>6.6031162999999999</v>
      </c>
      <c r="C252" s="62">
        <v>56.089673499999996</v>
      </c>
      <c r="D252" s="62">
        <v>346.6</v>
      </c>
      <c r="E252" s="62">
        <v>289.7</v>
      </c>
      <c r="F252" s="62">
        <v>122.2</v>
      </c>
      <c r="G252" s="62">
        <v>108.5</v>
      </c>
      <c r="H252" s="62">
        <v>0</v>
      </c>
      <c r="I252" s="62">
        <v>35.200000000000003</v>
      </c>
      <c r="J252" s="62">
        <v>0</v>
      </c>
      <c r="K252" s="62">
        <v>321.7</v>
      </c>
      <c r="L252" s="62">
        <v>476.8</v>
      </c>
      <c r="M252" s="62">
        <v>0</v>
      </c>
      <c r="N252" s="62">
        <v>1126.9000000000001</v>
      </c>
      <c r="O252" s="60">
        <f t="shared" si="14"/>
        <v>2890.2927898000003</v>
      </c>
      <c r="P252"/>
    </row>
    <row r="253" spans="1:16" s="2" customFormat="1" ht="12.75" x14ac:dyDescent="0.2">
      <c r="A253" s="50" t="s">
        <v>56</v>
      </c>
      <c r="B253" s="62">
        <v>6.3487169999999997</v>
      </c>
      <c r="C253" s="62">
        <v>56.089673499999996</v>
      </c>
      <c r="D253" s="62">
        <v>356.7</v>
      </c>
      <c r="E253" s="62">
        <v>289</v>
      </c>
      <c r="F253" s="62">
        <v>131.5</v>
      </c>
      <c r="G253" s="62">
        <f>83.9+24+0.1</f>
        <v>108</v>
      </c>
      <c r="H253" s="62">
        <v>0</v>
      </c>
      <c r="I253" s="62">
        <v>34.5</v>
      </c>
      <c r="J253" s="62">
        <v>0</v>
      </c>
      <c r="K253" s="62">
        <v>320.60000000000002</v>
      </c>
      <c r="L253" s="62">
        <v>476.8</v>
      </c>
      <c r="M253" s="62">
        <v>0</v>
      </c>
      <c r="N253" s="62">
        <v>1126.9000000000001</v>
      </c>
      <c r="O253" s="60">
        <f t="shared" si="14"/>
        <v>2906.4383905000004</v>
      </c>
      <c r="P253"/>
    </row>
    <row r="254" spans="1:16" s="2" customFormat="1" ht="12.75" x14ac:dyDescent="0.2">
      <c r="A254" s="25">
        <v>2021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/>
    </row>
    <row r="255" spans="1:16" s="2" customFormat="1" ht="12.75" x14ac:dyDescent="0.2">
      <c r="A255" s="50" t="s">
        <v>57</v>
      </c>
      <c r="B255" s="62">
        <v>6.4</v>
      </c>
      <c r="C255" s="62">
        <v>66.421440199999992</v>
      </c>
      <c r="D255" s="62">
        <v>357.7</v>
      </c>
      <c r="E255" s="62">
        <v>288.15995519999996</v>
      </c>
      <c r="F255" s="62">
        <v>131.68162430000001</v>
      </c>
      <c r="G255" s="62">
        <f>83.92436549+18</f>
        <v>101.92436549</v>
      </c>
      <c r="H255" s="62">
        <v>0</v>
      </c>
      <c r="I255" s="62">
        <v>34</v>
      </c>
      <c r="J255" s="62">
        <v>0</v>
      </c>
      <c r="K255" s="62">
        <v>317.67257819999998</v>
      </c>
      <c r="L255" s="62">
        <v>476.8</v>
      </c>
      <c r="M255" s="62">
        <v>0</v>
      </c>
      <c r="N255" s="62">
        <v>1126.9191504200001</v>
      </c>
      <c r="O255" s="60">
        <f t="shared" si="13"/>
        <v>2907.6791138099998</v>
      </c>
    </row>
    <row r="256" spans="1:16" s="2" customFormat="1" ht="12.75" x14ac:dyDescent="0.2">
      <c r="A256" s="50" t="s">
        <v>58</v>
      </c>
      <c r="B256" s="62">
        <v>6.4</v>
      </c>
      <c r="C256" s="62">
        <v>66.421440199999992</v>
      </c>
      <c r="D256" s="62">
        <v>360.2</v>
      </c>
      <c r="E256" s="62">
        <v>287.32355919999998</v>
      </c>
      <c r="F256" s="62">
        <v>140.65771509999999</v>
      </c>
      <c r="G256" s="62">
        <v>101.9</v>
      </c>
      <c r="H256" s="62">
        <v>0</v>
      </c>
      <c r="I256" s="62">
        <v>34.1</v>
      </c>
      <c r="J256" s="62">
        <v>0</v>
      </c>
      <c r="K256" s="62">
        <v>315.94487020000003</v>
      </c>
      <c r="L256" s="62">
        <v>475.43464230000001</v>
      </c>
      <c r="M256" s="62">
        <v>0</v>
      </c>
      <c r="N256" s="62">
        <v>1140.4000000000001</v>
      </c>
      <c r="O256" s="60">
        <f t="shared" si="13"/>
        <v>2928.7822270000001</v>
      </c>
    </row>
    <row r="257" spans="1:15" s="2" customFormat="1" ht="12.75" x14ac:dyDescent="0.2">
      <c r="A257" s="50" t="s">
        <v>47</v>
      </c>
      <c r="B257" s="62">
        <v>6.5</v>
      </c>
      <c r="C257" s="62">
        <v>66.421440199999992</v>
      </c>
      <c r="D257" s="62">
        <v>363.6</v>
      </c>
      <c r="E257" s="62">
        <v>286.5269318</v>
      </c>
      <c r="F257" s="62">
        <v>140.768158</v>
      </c>
      <c r="G257" s="62">
        <v>100.86953639000001</v>
      </c>
      <c r="H257" s="62">
        <v>0</v>
      </c>
      <c r="I257" s="62">
        <v>34.200000000000003</v>
      </c>
      <c r="J257" s="62">
        <v>0</v>
      </c>
      <c r="K257" s="62">
        <v>313.84983499999998</v>
      </c>
      <c r="L257" s="62">
        <v>475.43464230000001</v>
      </c>
      <c r="M257" s="62">
        <v>0</v>
      </c>
      <c r="N257" s="62">
        <v>1140.4000000000001</v>
      </c>
      <c r="O257" s="60">
        <f t="shared" si="13"/>
        <v>2928.5705436899998</v>
      </c>
    </row>
    <row r="258" spans="1:15" s="2" customFormat="1" ht="12.75" x14ac:dyDescent="0.2">
      <c r="A258" s="46" t="s">
        <v>48</v>
      </c>
      <c r="B258" s="62">
        <v>6.4</v>
      </c>
      <c r="C258" s="62">
        <v>64.463745799999998</v>
      </c>
      <c r="D258" s="62">
        <v>368.1</v>
      </c>
      <c r="E258" s="62">
        <v>290.7983845</v>
      </c>
      <c r="F258" s="62">
        <v>138.91638800000001</v>
      </c>
      <c r="G258" s="62">
        <v>83.402110399999998</v>
      </c>
      <c r="H258" s="62">
        <v>0</v>
      </c>
      <c r="I258" s="62">
        <v>34.299999999999997</v>
      </c>
      <c r="J258" s="62">
        <v>0</v>
      </c>
      <c r="K258" s="62">
        <v>313.84983499999998</v>
      </c>
      <c r="L258" s="62">
        <v>475.43464230000001</v>
      </c>
      <c r="M258" s="62">
        <v>0</v>
      </c>
      <c r="N258" s="62">
        <v>1140.40246493</v>
      </c>
      <c r="O258" s="60">
        <f t="shared" si="13"/>
        <v>2916.0675709299999</v>
      </c>
    </row>
    <row r="259" spans="1:15" s="2" customFormat="1" ht="12.75" x14ac:dyDescent="0.2">
      <c r="A259" s="46" t="s">
        <v>49</v>
      </c>
      <c r="B259" s="62">
        <v>6.4</v>
      </c>
      <c r="C259" s="62">
        <v>64.463745799999998</v>
      </c>
      <c r="D259" s="62">
        <v>368.2</v>
      </c>
      <c r="E259" s="62">
        <v>287.78288549999996</v>
      </c>
      <c r="F259" s="62">
        <v>142.90076280000002</v>
      </c>
      <c r="G259" s="62">
        <v>83.723741080000011</v>
      </c>
      <c r="H259" s="62">
        <v>0</v>
      </c>
      <c r="I259" s="62">
        <v>34.4</v>
      </c>
      <c r="J259" s="62">
        <v>0</v>
      </c>
      <c r="K259" s="62">
        <v>314.54101400000002</v>
      </c>
      <c r="L259" s="62">
        <v>475.43464230000001</v>
      </c>
      <c r="M259" s="62">
        <v>0</v>
      </c>
      <c r="N259" s="62">
        <v>1140.40246493</v>
      </c>
      <c r="O259" s="60">
        <f t="shared" si="13"/>
        <v>2918.2492564099998</v>
      </c>
    </row>
    <row r="260" spans="1:15" s="2" customFormat="1" ht="12.75" x14ac:dyDescent="0.2">
      <c r="A260" s="50" t="s">
        <v>50</v>
      </c>
      <c r="B260" s="62">
        <v>6.3807248999999988</v>
      </c>
      <c r="C260" s="62">
        <v>74.463745799999998</v>
      </c>
      <c r="D260" s="62">
        <v>371.2</v>
      </c>
      <c r="E260" s="62">
        <v>286.11621889999998</v>
      </c>
      <c r="F260" s="62">
        <v>145.1065041</v>
      </c>
      <c r="G260" s="62">
        <v>82.339317489999999</v>
      </c>
      <c r="H260" s="62">
        <v>0</v>
      </c>
      <c r="I260" s="62">
        <v>33.4</v>
      </c>
      <c r="J260" s="62">
        <v>0</v>
      </c>
      <c r="K260" s="62">
        <v>312.77630599999998</v>
      </c>
      <c r="L260" s="62">
        <v>475.43464230000001</v>
      </c>
      <c r="M260" s="62">
        <v>0</v>
      </c>
      <c r="N260" s="62">
        <v>1140.40246493</v>
      </c>
      <c r="O260" s="60">
        <f t="shared" si="13"/>
        <v>2927.6199244199997</v>
      </c>
    </row>
    <row r="261" spans="1:15" s="2" customFormat="1" ht="12.75" x14ac:dyDescent="0.2">
      <c r="A261" s="50" t="s">
        <v>51</v>
      </c>
      <c r="B261" s="62">
        <v>6.2905391000000002</v>
      </c>
      <c r="C261" s="62">
        <v>74.463745799999998</v>
      </c>
      <c r="D261" s="62">
        <v>368.3</v>
      </c>
      <c r="E261" s="62">
        <v>290.31022369999999</v>
      </c>
      <c r="F261" s="62">
        <v>154.15151569999998</v>
      </c>
      <c r="G261" s="62">
        <v>82.426326520000003</v>
      </c>
      <c r="H261" s="62">
        <v>0</v>
      </c>
      <c r="I261" s="62">
        <v>32.815928599999999</v>
      </c>
      <c r="J261" s="62">
        <v>0</v>
      </c>
      <c r="K261" s="62">
        <v>310.83186159999997</v>
      </c>
      <c r="L261" s="62">
        <v>475.43464230000001</v>
      </c>
      <c r="M261" s="62">
        <v>0</v>
      </c>
      <c r="N261" s="62">
        <v>1140.40246493</v>
      </c>
      <c r="O261" s="60">
        <f t="shared" si="13"/>
        <v>2935.42724825</v>
      </c>
    </row>
    <row r="262" spans="1:15" s="2" customFormat="1" ht="12.75" x14ac:dyDescent="0.2">
      <c r="A262" s="50" t="s">
        <v>52</v>
      </c>
      <c r="B262" s="62">
        <v>6.3196724</v>
      </c>
      <c r="C262" s="62">
        <v>77.463745799999998</v>
      </c>
      <c r="D262" s="62">
        <v>371.7</v>
      </c>
      <c r="E262" s="62">
        <v>294.17382769999995</v>
      </c>
      <c r="F262" s="62">
        <v>155.24232949999998</v>
      </c>
      <c r="G262" s="62">
        <v>155.15490639000001</v>
      </c>
      <c r="H262" s="62">
        <v>0</v>
      </c>
      <c r="I262" s="62">
        <v>32.772511000000002</v>
      </c>
      <c r="J262" s="62">
        <v>0</v>
      </c>
      <c r="K262" s="62">
        <v>310.89999999999998</v>
      </c>
      <c r="L262" s="62">
        <v>475.4060389</v>
      </c>
      <c r="M262" s="62">
        <v>0</v>
      </c>
      <c r="N262" s="62">
        <v>1140.40246493</v>
      </c>
      <c r="O262" s="60">
        <f t="shared" si="13"/>
        <v>3019.5354966199998</v>
      </c>
    </row>
    <row r="263" spans="1:15" s="2" customFormat="1" ht="12.75" x14ac:dyDescent="0.2">
      <c r="A263" s="46" t="s">
        <v>59</v>
      </c>
      <c r="B263" s="62">
        <v>6.5</v>
      </c>
      <c r="C263" s="62">
        <v>77.463745799999998</v>
      </c>
      <c r="D263" s="62">
        <v>378.2</v>
      </c>
      <c r="E263" s="62">
        <v>303.62674029999999</v>
      </c>
      <c r="F263" s="62">
        <v>156.93568049999999</v>
      </c>
      <c r="G263" s="62">
        <v>153.61853682999998</v>
      </c>
      <c r="H263" s="62">
        <v>0</v>
      </c>
      <c r="I263" s="62">
        <v>32.674821100000003</v>
      </c>
      <c r="J263" s="62">
        <v>0</v>
      </c>
      <c r="K263" s="62">
        <v>311.39999999999998</v>
      </c>
      <c r="L263" s="62">
        <v>475.4060389</v>
      </c>
      <c r="M263" s="62">
        <v>0</v>
      </c>
      <c r="N263" s="62">
        <v>1140.40246493</v>
      </c>
      <c r="O263" s="60">
        <f t="shared" si="13"/>
        <v>3036.2280283599998</v>
      </c>
    </row>
    <row r="264" spans="1:15" s="2" customFormat="1" ht="12.75" x14ac:dyDescent="0.2">
      <c r="A264" s="46" t="s">
        <v>54</v>
      </c>
      <c r="B264" s="62">
        <v>6.5</v>
      </c>
      <c r="C264" s="62">
        <v>75.22805129999999</v>
      </c>
      <c r="D264" s="62">
        <v>375.9</v>
      </c>
      <c r="E264" s="62">
        <v>300.84691089999995</v>
      </c>
      <c r="F264" s="62">
        <v>160.3595316</v>
      </c>
      <c r="G264" s="62">
        <v>154.02969912</v>
      </c>
      <c r="H264" s="62">
        <v>0</v>
      </c>
      <c r="I264" s="62">
        <v>32.685231399999999</v>
      </c>
      <c r="J264" s="62">
        <v>0</v>
      </c>
      <c r="K264" s="62">
        <v>311.40349450000002</v>
      </c>
      <c r="L264" s="62">
        <v>475.4060389</v>
      </c>
      <c r="M264" s="62">
        <v>0</v>
      </c>
      <c r="N264" s="62">
        <v>1140.40246493</v>
      </c>
      <c r="O264" s="60">
        <f t="shared" si="13"/>
        <v>3032.76142265</v>
      </c>
    </row>
    <row r="265" spans="1:15" s="2" customFormat="1" ht="12.75" x14ac:dyDescent="0.2">
      <c r="A265" s="46" t="s">
        <v>55</v>
      </c>
      <c r="B265" s="62">
        <v>6.5744013999999993</v>
      </c>
      <c r="C265" s="62">
        <v>75.22805129999999</v>
      </c>
      <c r="D265" s="62">
        <v>381.67028529999999</v>
      </c>
      <c r="E265" s="62">
        <v>300.66279270000001</v>
      </c>
      <c r="F265" s="62">
        <v>163.4854449</v>
      </c>
      <c r="G265" s="62">
        <v>155.80000000000001</v>
      </c>
      <c r="H265" s="62">
        <v>0</v>
      </c>
      <c r="I265" s="62">
        <v>32.578117899999995</v>
      </c>
      <c r="J265" s="62">
        <v>0</v>
      </c>
      <c r="K265" s="62">
        <v>311.27114540000002</v>
      </c>
      <c r="L265" s="62">
        <v>475.4060389</v>
      </c>
      <c r="M265" s="62">
        <v>0</v>
      </c>
      <c r="N265" s="62">
        <v>762.6</v>
      </c>
      <c r="O265" s="60">
        <f t="shared" si="13"/>
        <v>2665.2762778000001</v>
      </c>
    </row>
    <row r="266" spans="1:15" s="2" customFormat="1" ht="12.75" x14ac:dyDescent="0.2">
      <c r="A266" s="46" t="s">
        <v>56</v>
      </c>
      <c r="B266" s="62">
        <v>6.4004985000000003</v>
      </c>
      <c r="C266" s="62">
        <v>75.22805129999999</v>
      </c>
      <c r="D266" s="62">
        <v>390.99047690000003</v>
      </c>
      <c r="E266" s="62">
        <v>302.99612610000003</v>
      </c>
      <c r="F266" s="62">
        <v>165.1</v>
      </c>
      <c r="G266" s="62">
        <v>154</v>
      </c>
      <c r="H266" s="62">
        <v>0</v>
      </c>
      <c r="I266" s="62">
        <v>31.974149000000001</v>
      </c>
      <c r="J266" s="62">
        <v>0</v>
      </c>
      <c r="K266" s="62">
        <v>312.3</v>
      </c>
      <c r="L266" s="62">
        <v>475.4060389</v>
      </c>
      <c r="M266" s="62">
        <v>0</v>
      </c>
      <c r="N266" s="62">
        <v>762.6</v>
      </c>
      <c r="O266" s="60">
        <f t="shared" si="13"/>
        <v>2676.9953406999998</v>
      </c>
    </row>
    <row r="267" spans="1:15" s="2" customFormat="1" ht="12.75" x14ac:dyDescent="0.2">
      <c r="A267" s="25">
        <v>2022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s="2" customFormat="1" ht="12.75" x14ac:dyDescent="0.2">
      <c r="A268" s="50" t="s">
        <v>57</v>
      </c>
      <c r="B268" s="62">
        <v>6.3</v>
      </c>
      <c r="C268" s="62">
        <v>74.8</v>
      </c>
      <c r="D268" s="62">
        <v>385.3242687</v>
      </c>
      <c r="E268" s="62">
        <v>302.15377530000006</v>
      </c>
      <c r="F268" s="62">
        <v>165.6</v>
      </c>
      <c r="G268" s="62">
        <v>153.37941875999999</v>
      </c>
      <c r="H268" s="62">
        <v>0</v>
      </c>
      <c r="I268" s="62">
        <v>31.2619088</v>
      </c>
      <c r="J268" s="62">
        <v>0</v>
      </c>
      <c r="K268" s="62">
        <v>310.3</v>
      </c>
      <c r="L268" s="62">
        <v>475.4060389</v>
      </c>
      <c r="M268" s="62">
        <v>0</v>
      </c>
      <c r="N268" s="62">
        <v>762.6</v>
      </c>
      <c r="O268" s="60">
        <f t="shared" ref="O268:O286" si="15">SUM(B268:N268)</f>
        <v>2667.1254104599998</v>
      </c>
    </row>
    <row r="269" spans="1:15" s="2" customFormat="1" ht="12.75" x14ac:dyDescent="0.2">
      <c r="A269" s="50" t="s">
        <v>58</v>
      </c>
      <c r="B269" s="62">
        <v>6.3</v>
      </c>
      <c r="C269" s="62">
        <v>74.8</v>
      </c>
      <c r="D269" s="62">
        <v>390.74322739999997</v>
      </c>
      <c r="E269" s="62">
        <v>301.31737930000003</v>
      </c>
      <c r="F269" s="62">
        <v>167.7</v>
      </c>
      <c r="G269" s="62">
        <v>153.65092444999999</v>
      </c>
      <c r="H269" s="62">
        <v>0</v>
      </c>
      <c r="I269" s="62">
        <v>31.257073899999998</v>
      </c>
      <c r="J269" s="62">
        <v>0</v>
      </c>
      <c r="K269" s="62">
        <v>310.32670090000005</v>
      </c>
      <c r="L269" s="62">
        <v>475.4060389</v>
      </c>
      <c r="M269" s="62">
        <v>0</v>
      </c>
      <c r="N269" s="62">
        <v>762.6</v>
      </c>
      <c r="O269" s="60">
        <f t="shared" si="15"/>
        <v>2674.1013448500003</v>
      </c>
    </row>
    <row r="270" spans="1:15" s="2" customFormat="1" ht="12.75" x14ac:dyDescent="0.2">
      <c r="A270" s="50" t="s">
        <v>47</v>
      </c>
      <c r="B270" s="62">
        <v>6.3</v>
      </c>
      <c r="C270" s="62">
        <v>74.8</v>
      </c>
      <c r="D270" s="62">
        <v>401.11900351999998</v>
      </c>
      <c r="E270" s="62">
        <v>300.17323587999999</v>
      </c>
      <c r="F270" s="62">
        <v>168.2</v>
      </c>
      <c r="G270" s="62">
        <v>153.5</v>
      </c>
      <c r="H270" s="62">
        <v>0</v>
      </c>
      <c r="I270" s="62">
        <v>31.154033989999999</v>
      </c>
      <c r="J270" s="62">
        <v>0</v>
      </c>
      <c r="K270" s="62">
        <v>309.89833378000003</v>
      </c>
      <c r="L270" s="62">
        <v>475.4060389</v>
      </c>
      <c r="M270" s="62">
        <v>0</v>
      </c>
      <c r="N270" s="62">
        <v>762.6</v>
      </c>
      <c r="O270" s="60">
        <f t="shared" si="15"/>
        <v>2683.1506460699998</v>
      </c>
    </row>
    <row r="271" spans="1:15" s="2" customFormat="1" ht="12.75" x14ac:dyDescent="0.2">
      <c r="A271" s="46" t="s">
        <v>48</v>
      </c>
      <c r="B271" s="62">
        <v>6.7</v>
      </c>
      <c r="C271" s="62">
        <v>72.5</v>
      </c>
      <c r="D271" s="62">
        <v>395.70636780000001</v>
      </c>
      <c r="E271" s="62">
        <v>298.79340644000001</v>
      </c>
      <c r="F271" s="62">
        <v>168.8</v>
      </c>
      <c r="G271" s="62">
        <v>148.03912738999998</v>
      </c>
      <c r="H271" s="62">
        <v>0</v>
      </c>
      <c r="I271" s="62">
        <v>30.895139990000001</v>
      </c>
      <c r="J271" s="62">
        <v>0</v>
      </c>
      <c r="K271" s="62">
        <v>313.89999999999998</v>
      </c>
      <c r="L271" s="62">
        <v>475.4060389</v>
      </c>
      <c r="M271" s="62">
        <v>0</v>
      </c>
      <c r="N271" s="62">
        <v>762.6</v>
      </c>
      <c r="O271" s="60">
        <f t="shared" si="15"/>
        <v>2673.3400805199999</v>
      </c>
    </row>
    <row r="272" spans="1:15" s="2" customFormat="1" ht="12.75" x14ac:dyDescent="0.2">
      <c r="A272" s="46" t="s">
        <v>49</v>
      </c>
      <c r="B272" s="62">
        <v>6.5</v>
      </c>
      <c r="C272" s="62">
        <v>72.5</v>
      </c>
      <c r="D272" s="62">
        <v>402.56867713999992</v>
      </c>
      <c r="E272" s="62">
        <v>296.04000000000002</v>
      </c>
      <c r="F272" s="62">
        <v>176.2</v>
      </c>
      <c r="G272" s="62">
        <v>148.51414757000001</v>
      </c>
      <c r="H272" s="62">
        <v>0</v>
      </c>
      <c r="I272" s="62">
        <v>30.96577675</v>
      </c>
      <c r="J272" s="62">
        <v>0</v>
      </c>
      <c r="K272" s="62">
        <v>313.76598476000004</v>
      </c>
      <c r="L272" s="62">
        <v>475.4060389</v>
      </c>
      <c r="M272" s="62">
        <v>0</v>
      </c>
      <c r="N272" s="62">
        <v>762.6</v>
      </c>
      <c r="O272" s="60">
        <f t="shared" si="15"/>
        <v>2685.0606251199997</v>
      </c>
    </row>
    <row r="273" spans="1:15" s="2" customFormat="1" ht="12.75" x14ac:dyDescent="0.2">
      <c r="A273" s="50" t="s">
        <v>50</v>
      </c>
      <c r="B273" s="62">
        <v>6.6</v>
      </c>
      <c r="C273" s="62">
        <v>72.5</v>
      </c>
      <c r="D273" s="62">
        <v>406.63531128</v>
      </c>
      <c r="E273" s="62">
        <v>302.5</v>
      </c>
      <c r="F273" s="62">
        <v>179.5</v>
      </c>
      <c r="G273" s="62">
        <v>145.8767287</v>
      </c>
      <c r="H273" s="62">
        <v>0</v>
      </c>
      <c r="I273" s="62">
        <v>30.254504239999999</v>
      </c>
      <c r="J273" s="62">
        <v>0</v>
      </c>
      <c r="K273" s="62">
        <v>316.09598476000002</v>
      </c>
      <c r="L273" s="62">
        <v>475.4060389</v>
      </c>
      <c r="M273" s="62">
        <v>0</v>
      </c>
      <c r="N273" s="62">
        <v>762.6</v>
      </c>
      <c r="O273" s="60">
        <f t="shared" si="15"/>
        <v>2697.9685678799997</v>
      </c>
    </row>
    <row r="274" spans="1:15" s="2" customFormat="1" ht="12.75" x14ac:dyDescent="0.2">
      <c r="A274" s="50" t="s">
        <v>51</v>
      </c>
      <c r="B274" s="62">
        <v>6.7</v>
      </c>
      <c r="C274" s="62">
        <v>72.5</v>
      </c>
      <c r="D274" s="62">
        <v>400.81043676000007</v>
      </c>
      <c r="E274" s="62">
        <v>307.60000000000002</v>
      </c>
      <c r="F274" s="62">
        <v>179.5</v>
      </c>
      <c r="G274" s="62">
        <v>145.80000000000001</v>
      </c>
      <c r="H274" s="62">
        <v>0</v>
      </c>
      <c r="I274" s="62">
        <v>29.632307709999999</v>
      </c>
      <c r="J274" s="62">
        <v>0</v>
      </c>
      <c r="K274" s="62">
        <v>314.15154032000004</v>
      </c>
      <c r="L274" s="62">
        <v>475.4060389</v>
      </c>
      <c r="M274" s="62">
        <v>0</v>
      </c>
      <c r="N274" s="62">
        <v>762.6</v>
      </c>
      <c r="O274" s="60">
        <f t="shared" si="15"/>
        <v>2694.70032369</v>
      </c>
    </row>
    <row r="275" spans="1:15" s="2" customFormat="1" ht="12.75" x14ac:dyDescent="0.2">
      <c r="A275" s="50" t="s">
        <v>52</v>
      </c>
      <c r="B275" s="62">
        <v>6.8</v>
      </c>
      <c r="C275" s="62">
        <v>72.5</v>
      </c>
      <c r="D275" s="62">
        <v>406.99016482000007</v>
      </c>
      <c r="E275" s="62">
        <v>306.8</v>
      </c>
      <c r="F275" s="62">
        <v>181.9</v>
      </c>
      <c r="G275" s="62">
        <v>143.55007845</v>
      </c>
      <c r="H275" s="62">
        <v>0</v>
      </c>
      <c r="I275" s="62">
        <v>31.4</v>
      </c>
      <c r="J275" s="62">
        <v>0</v>
      </c>
      <c r="K275" s="62">
        <v>316.5</v>
      </c>
      <c r="L275" s="62">
        <v>475.4060389</v>
      </c>
      <c r="M275" s="62">
        <v>0</v>
      </c>
      <c r="N275" s="62">
        <v>762.6</v>
      </c>
      <c r="O275" s="60">
        <f t="shared" si="15"/>
        <v>2704.4462821700004</v>
      </c>
    </row>
    <row r="276" spans="1:15" s="2" customFormat="1" ht="12.75" x14ac:dyDescent="0.2">
      <c r="A276" s="46" t="s">
        <v>59</v>
      </c>
      <c r="B276" s="62">
        <v>6.9</v>
      </c>
      <c r="C276" s="62">
        <v>72.5</v>
      </c>
      <c r="D276" s="62">
        <v>414.47799186000009</v>
      </c>
      <c r="E276" s="62">
        <v>310.7</v>
      </c>
      <c r="F276" s="62">
        <v>185.7</v>
      </c>
      <c r="G276" s="62">
        <v>144.48256753000001</v>
      </c>
      <c r="H276" s="62">
        <v>0</v>
      </c>
      <c r="I276" s="62">
        <v>31.204968770000001</v>
      </c>
      <c r="J276" s="62">
        <v>0</v>
      </c>
      <c r="K276" s="62">
        <v>316.05317316000009</v>
      </c>
      <c r="L276" s="62">
        <v>475.4060389</v>
      </c>
      <c r="M276" s="62">
        <v>0</v>
      </c>
      <c r="N276" s="62">
        <v>762.6</v>
      </c>
      <c r="O276" s="60">
        <f t="shared" si="15"/>
        <v>2720.0247402200002</v>
      </c>
    </row>
    <row r="277" spans="1:15" s="2" customFormat="1" ht="12.75" x14ac:dyDescent="0.2">
      <c r="A277" s="46" t="s">
        <v>54</v>
      </c>
      <c r="B277" s="62">
        <v>6.9</v>
      </c>
      <c r="C277" s="62">
        <v>70.2</v>
      </c>
      <c r="D277" s="62">
        <v>410.55148092000007</v>
      </c>
      <c r="E277" s="62">
        <v>310.10000000000002</v>
      </c>
      <c r="F277" s="62">
        <v>183</v>
      </c>
      <c r="G277" s="62">
        <v>144.44525909999999</v>
      </c>
      <c r="H277" s="62">
        <v>0</v>
      </c>
      <c r="I277" s="62">
        <v>31.9</v>
      </c>
      <c r="J277" s="62">
        <v>0</v>
      </c>
      <c r="K277" s="62">
        <v>316.05317316000009</v>
      </c>
      <c r="L277" s="62">
        <v>475.4060389</v>
      </c>
      <c r="M277" s="62">
        <v>0</v>
      </c>
      <c r="N277" s="62">
        <v>762.6</v>
      </c>
      <c r="O277" s="60">
        <f t="shared" si="15"/>
        <v>2711.1559520800001</v>
      </c>
    </row>
    <row r="278" spans="1:15" s="2" customFormat="1" ht="12.75" x14ac:dyDescent="0.2">
      <c r="A278" s="46" t="s">
        <v>55</v>
      </c>
      <c r="B278" s="62">
        <v>6.5</v>
      </c>
      <c r="C278" s="62">
        <v>70.2</v>
      </c>
      <c r="D278" s="62">
        <v>415.92040690000005</v>
      </c>
      <c r="E278" s="62">
        <v>305.10000000000002</v>
      </c>
      <c r="F278" s="62">
        <v>183</v>
      </c>
      <c r="G278" s="62">
        <v>148.18970954000002</v>
      </c>
      <c r="H278" s="62">
        <v>0</v>
      </c>
      <c r="I278" s="62">
        <v>32.1</v>
      </c>
      <c r="J278" s="62">
        <v>0</v>
      </c>
      <c r="K278" s="62">
        <v>315.92082413999998</v>
      </c>
      <c r="L278" s="62">
        <v>475.4060389</v>
      </c>
      <c r="M278" s="62">
        <v>0</v>
      </c>
      <c r="N278" s="62">
        <v>762.6</v>
      </c>
      <c r="O278" s="60">
        <f t="shared" si="15"/>
        <v>2714.93697948</v>
      </c>
    </row>
    <row r="279" spans="1:15" s="2" customFormat="1" ht="12.75" x14ac:dyDescent="0.2">
      <c r="A279" s="46" t="s">
        <v>56</v>
      </c>
      <c r="B279" s="62">
        <v>6</v>
      </c>
      <c r="C279" s="62">
        <v>71.7</v>
      </c>
      <c r="D279" s="62">
        <v>417.8</v>
      </c>
      <c r="E279" s="62">
        <v>313.3</v>
      </c>
      <c r="F279" s="62">
        <v>182.6</v>
      </c>
      <c r="G279" s="62">
        <v>148.87306095000002</v>
      </c>
      <c r="H279" s="62">
        <v>0</v>
      </c>
      <c r="I279" s="62">
        <v>31.9</v>
      </c>
      <c r="J279" s="62">
        <v>0</v>
      </c>
      <c r="K279" s="62">
        <v>315.89999999999998</v>
      </c>
      <c r="L279" s="62">
        <v>475.4060389</v>
      </c>
      <c r="M279" s="62">
        <v>0</v>
      </c>
      <c r="N279" s="62">
        <v>762.6</v>
      </c>
      <c r="O279" s="60">
        <f>SUM(B279:N279)</f>
        <v>2726.0790998500001</v>
      </c>
    </row>
    <row r="280" spans="1:15" s="2" customFormat="1" ht="12.75" x14ac:dyDescent="0.2">
      <c r="A280" s="25">
        <v>2023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s="2" customFormat="1" ht="12.75" x14ac:dyDescent="0.2">
      <c r="A281" s="46" t="s">
        <v>57</v>
      </c>
      <c r="B281" s="62">
        <v>5.7</v>
      </c>
      <c r="C281" s="62">
        <v>71.8</v>
      </c>
      <c r="D281" s="62">
        <v>413.3</v>
      </c>
      <c r="E281" s="62">
        <v>312.55581425999998</v>
      </c>
      <c r="F281" s="62">
        <v>182.63203096000001</v>
      </c>
      <c r="G281" s="62">
        <v>152.69999999999999</v>
      </c>
      <c r="H281" s="62">
        <v>0</v>
      </c>
      <c r="I281" s="62">
        <v>32.299999999999997</v>
      </c>
      <c r="J281" s="62">
        <v>0</v>
      </c>
      <c r="K281" s="62">
        <v>313.97637969999994</v>
      </c>
      <c r="L281" s="62">
        <v>475.4060389</v>
      </c>
      <c r="M281" s="62">
        <v>0</v>
      </c>
      <c r="N281" s="62">
        <v>762.6</v>
      </c>
      <c r="O281" s="60">
        <f t="shared" si="15"/>
        <v>2722.9702638200001</v>
      </c>
    </row>
    <row r="282" spans="1:15" ht="12.75" x14ac:dyDescent="0.2">
      <c r="A282" s="46" t="s">
        <v>58</v>
      </c>
      <c r="B282" s="62">
        <v>5.9465120999999996</v>
      </c>
      <c r="C282" s="62">
        <v>71.700030579999989</v>
      </c>
      <c r="D282" s="62">
        <v>414.40529276000001</v>
      </c>
      <c r="E282" s="62">
        <v>313.21389024000001</v>
      </c>
      <c r="F282" s="62">
        <v>182.63203096000001</v>
      </c>
      <c r="G282" s="62">
        <v>148.69403352</v>
      </c>
      <c r="H282" s="62">
        <v>0</v>
      </c>
      <c r="I282" s="62">
        <v>32.1</v>
      </c>
      <c r="J282" s="62">
        <v>0</v>
      </c>
      <c r="K282" s="62">
        <v>313.97637969999994</v>
      </c>
      <c r="L282" s="62">
        <v>475.4060389</v>
      </c>
      <c r="M282" s="62">
        <v>0</v>
      </c>
      <c r="N282" s="62">
        <v>762.6</v>
      </c>
      <c r="O282" s="60">
        <f t="shared" si="15"/>
        <v>2720.6742087600001</v>
      </c>
    </row>
    <row r="283" spans="1:15" ht="12.75" x14ac:dyDescent="0.2">
      <c r="A283" s="46" t="s">
        <v>47</v>
      </c>
      <c r="B283" s="62">
        <v>5.7779086900000003</v>
      </c>
      <c r="C283" s="62">
        <v>74.280482480000003</v>
      </c>
      <c r="D283" s="62">
        <v>417.97492693999993</v>
      </c>
      <c r="E283" s="62">
        <v>312.15044885999998</v>
      </c>
      <c r="F283" s="62">
        <v>186.8</v>
      </c>
      <c r="G283" s="62">
        <v>152.30000000000001</v>
      </c>
      <c r="H283" s="62">
        <v>0</v>
      </c>
      <c r="I283" s="62">
        <v>32.700000000000003</v>
      </c>
      <c r="J283" s="62">
        <v>0</v>
      </c>
      <c r="K283" s="62">
        <v>313.54801253999995</v>
      </c>
      <c r="L283" s="62">
        <v>475.40603800000002</v>
      </c>
      <c r="M283" s="62">
        <v>0</v>
      </c>
      <c r="N283" s="62">
        <v>762.6</v>
      </c>
      <c r="O283" s="60">
        <f t="shared" si="15"/>
        <v>2733.53781751</v>
      </c>
    </row>
    <row r="284" spans="1:15" s="2" customFormat="1" ht="12.75" x14ac:dyDescent="0.2">
      <c r="A284" s="46" t="s">
        <v>48</v>
      </c>
      <c r="B284" s="62">
        <v>5.6698093800000002</v>
      </c>
      <c r="C284" s="62">
        <v>71.971591659999987</v>
      </c>
      <c r="D284" s="62">
        <v>416.82928198000002</v>
      </c>
      <c r="E284" s="62">
        <v>311.05250095999997</v>
      </c>
      <c r="F284" s="62">
        <v>184.101812</v>
      </c>
      <c r="G284" s="62">
        <v>151.55191836</v>
      </c>
      <c r="H284" s="62">
        <v>0</v>
      </c>
      <c r="I284" s="62">
        <v>32.700000000000003</v>
      </c>
      <c r="J284" s="62">
        <v>0</v>
      </c>
      <c r="K284" s="62">
        <v>313.54801253999995</v>
      </c>
      <c r="L284" s="62">
        <v>475.40603800000002</v>
      </c>
      <c r="M284" s="62">
        <v>0</v>
      </c>
      <c r="N284" s="62">
        <v>762.6</v>
      </c>
      <c r="O284" s="60">
        <f t="shared" si="15"/>
        <v>2725.4309648799999</v>
      </c>
    </row>
    <row r="285" spans="1:15" s="2" customFormat="1" ht="12.75" x14ac:dyDescent="0.2">
      <c r="A285" s="46" t="s">
        <v>49</v>
      </c>
      <c r="B285" s="62">
        <v>5.6111581100000008</v>
      </c>
      <c r="C285" s="62">
        <v>73.392535659999993</v>
      </c>
      <c r="D285" s="62">
        <v>429.6</v>
      </c>
      <c r="E285" s="62">
        <v>311.61879480000005</v>
      </c>
      <c r="F285" s="62">
        <v>181.43514534000002</v>
      </c>
      <c r="G285" s="62">
        <v>149.83640796</v>
      </c>
      <c r="H285" s="62">
        <v>0</v>
      </c>
      <c r="I285" s="62">
        <v>32.596744520000001</v>
      </c>
      <c r="J285" s="62">
        <v>0</v>
      </c>
      <c r="K285" s="62">
        <v>397.41566351999995</v>
      </c>
      <c r="L285" s="62">
        <v>475.40603800000002</v>
      </c>
      <c r="M285" s="62">
        <v>0</v>
      </c>
      <c r="N285" s="62">
        <v>762.6</v>
      </c>
      <c r="O285" s="60">
        <f t="shared" si="15"/>
        <v>2819.5124879099999</v>
      </c>
    </row>
    <row r="286" spans="1:15" s="2" customFormat="1" ht="12.75" x14ac:dyDescent="0.2">
      <c r="A286" s="50" t="s">
        <v>50</v>
      </c>
      <c r="B286" s="62">
        <v>5.3695366599999996</v>
      </c>
      <c r="C286" s="62">
        <v>73.392535659999993</v>
      </c>
      <c r="D286" s="62">
        <v>432.4</v>
      </c>
      <c r="E286" s="62">
        <v>311.92538413999995</v>
      </c>
      <c r="F286" s="62">
        <v>179.73032534000001</v>
      </c>
      <c r="G286" s="62">
        <v>153.99872241</v>
      </c>
      <c r="H286" s="62">
        <v>0</v>
      </c>
      <c r="I286" s="62">
        <v>32.607328189999997</v>
      </c>
      <c r="J286" s="62">
        <v>0</v>
      </c>
      <c r="K286" s="62">
        <v>397.41566351999995</v>
      </c>
      <c r="L286" s="62">
        <v>475.40603800000002</v>
      </c>
      <c r="M286" s="62">
        <v>0</v>
      </c>
      <c r="N286" s="62">
        <v>754.4</v>
      </c>
      <c r="O286" s="60">
        <f t="shared" si="15"/>
        <v>2816.6455339200002</v>
      </c>
    </row>
    <row r="287" spans="1:15" s="2" customFormat="1" ht="12.75" x14ac:dyDescent="0.2">
      <c r="A287" s="50" t="s">
        <v>51</v>
      </c>
      <c r="B287" s="62">
        <v>5.3063518700000003</v>
      </c>
      <c r="C287" s="62">
        <v>73.392535659999993</v>
      </c>
      <c r="D287" s="62">
        <v>428.22891666000004</v>
      </c>
      <c r="E287" s="62">
        <v>311.92538392</v>
      </c>
      <c r="F287" s="62">
        <v>179.73032534000001</v>
      </c>
      <c r="G287" s="62">
        <v>155.13771457000001</v>
      </c>
      <c r="H287" s="62">
        <v>0</v>
      </c>
      <c r="I287" s="62">
        <v>32.40327972</v>
      </c>
      <c r="J287" s="62">
        <v>0</v>
      </c>
      <c r="K287" s="62">
        <v>397.80121907999995</v>
      </c>
      <c r="L287" s="62">
        <v>475.40603800000002</v>
      </c>
      <c r="M287" s="62">
        <v>0</v>
      </c>
      <c r="N287" s="62">
        <v>751.06700000000001</v>
      </c>
      <c r="O287" s="60">
        <f t="shared" ref="O287:O294" si="16">SUM(B287:N287)</f>
        <v>2810.39876482</v>
      </c>
    </row>
    <row r="288" spans="1:15" s="2" customFormat="1" ht="12.75" x14ac:dyDescent="0.2">
      <c r="A288" s="50" t="s">
        <v>52</v>
      </c>
      <c r="B288" s="62">
        <v>5.3882580799999999</v>
      </c>
      <c r="C288" s="62">
        <v>73.392535659999993</v>
      </c>
      <c r="D288" s="62">
        <v>430.27497724</v>
      </c>
      <c r="E288" s="62">
        <v>300.23116615999999</v>
      </c>
      <c r="F288" s="62">
        <v>179.73032534000001</v>
      </c>
      <c r="G288" s="62">
        <v>153.304</v>
      </c>
      <c r="H288" s="62">
        <v>0</v>
      </c>
      <c r="I288" s="62">
        <v>33.723847460000002</v>
      </c>
      <c r="J288" s="62">
        <v>0</v>
      </c>
      <c r="K288" s="62">
        <v>418.23770128000001</v>
      </c>
      <c r="L288" s="62">
        <v>455</v>
      </c>
      <c r="M288" s="62">
        <v>0</v>
      </c>
      <c r="N288" s="62">
        <v>751.06700000000001</v>
      </c>
      <c r="O288" s="60">
        <f t="shared" si="16"/>
        <v>2800.3498112200004</v>
      </c>
    </row>
    <row r="289" spans="1:15" s="2" customFormat="1" ht="12.75" x14ac:dyDescent="0.2">
      <c r="A289" s="46" t="s">
        <v>59</v>
      </c>
      <c r="B289" s="62">
        <v>5.3727564999999995</v>
      </c>
      <c r="C289" s="62">
        <v>73.730437659999993</v>
      </c>
      <c r="D289" s="62">
        <v>434.00348408000002</v>
      </c>
      <c r="E289" s="62">
        <v>303.23101880000002</v>
      </c>
      <c r="F289" s="62">
        <v>186.03468913999998</v>
      </c>
      <c r="G289" s="62">
        <v>151.64918466999998</v>
      </c>
      <c r="H289" s="62">
        <v>0</v>
      </c>
      <c r="I289" s="62">
        <v>34.698573509999996</v>
      </c>
      <c r="J289" s="62">
        <v>0</v>
      </c>
      <c r="K289" s="62">
        <v>397.37285195999999</v>
      </c>
      <c r="L289" s="62">
        <v>476.3</v>
      </c>
      <c r="M289" s="62">
        <v>0</v>
      </c>
      <c r="N289" s="62">
        <v>751.06700000000001</v>
      </c>
      <c r="O289" s="60">
        <f t="shared" si="16"/>
        <v>2813.4599963199998</v>
      </c>
    </row>
    <row r="290" spans="1:15" s="2" customFormat="1" ht="12.75" x14ac:dyDescent="0.2">
      <c r="A290" s="46" t="s">
        <v>54</v>
      </c>
      <c r="B290" s="62">
        <v>5.36</v>
      </c>
      <c r="C290" s="62">
        <v>71.95555066</v>
      </c>
      <c r="D290" s="62">
        <v>431.44299999999998</v>
      </c>
      <c r="E290" s="62">
        <v>300.36099999999999</v>
      </c>
      <c r="F290" s="62">
        <v>187.04613839999999</v>
      </c>
      <c r="G290" s="62">
        <v>151.33000000000001</v>
      </c>
      <c r="H290" s="62">
        <v>0</v>
      </c>
      <c r="I290" s="62">
        <v>34.664997730000003</v>
      </c>
      <c r="J290" s="62">
        <v>0</v>
      </c>
      <c r="K290" s="62">
        <v>417.80900000000003</v>
      </c>
      <c r="L290" s="62">
        <v>454.97</v>
      </c>
      <c r="M290" s="62">
        <v>0</v>
      </c>
      <c r="N290" s="62">
        <v>751.06700000000001</v>
      </c>
      <c r="O290" s="60">
        <f t="shared" si="16"/>
        <v>2806.00668679</v>
      </c>
    </row>
    <row r="291" spans="1:15" s="2" customFormat="1" ht="12.75" x14ac:dyDescent="0.2">
      <c r="A291" s="46" t="s">
        <v>55</v>
      </c>
      <c r="B291" s="62">
        <v>5.1808939499999997</v>
      </c>
      <c r="C291" s="62">
        <v>71.95555066</v>
      </c>
      <c r="D291" s="62">
        <v>444.49249318</v>
      </c>
      <c r="E291" s="62">
        <v>297.20606254000006</v>
      </c>
      <c r="F291" s="62">
        <v>184.37948506000001</v>
      </c>
      <c r="G291" s="62">
        <v>152.05877895</v>
      </c>
      <c r="H291" s="62">
        <v>0</v>
      </c>
      <c r="I291" s="62">
        <v>34.709858399999995</v>
      </c>
      <c r="J291" s="62">
        <v>0</v>
      </c>
      <c r="K291" s="62">
        <v>397.24050294</v>
      </c>
      <c r="L291" s="62">
        <v>477.50603799999999</v>
      </c>
      <c r="M291" s="62">
        <v>0</v>
      </c>
      <c r="N291" s="62">
        <v>751.06700000000001</v>
      </c>
      <c r="O291" s="60">
        <f t="shared" si="16"/>
        <v>2815.7966636800002</v>
      </c>
    </row>
    <row r="292" spans="1:15" s="2" customFormat="1" ht="12.75" x14ac:dyDescent="0.2">
      <c r="A292" s="46" t="s">
        <v>56</v>
      </c>
      <c r="B292" s="62">
        <v>4.8614899200000004</v>
      </c>
      <c r="C292" s="62">
        <v>72.83665726000001</v>
      </c>
      <c r="D292" s="62">
        <v>452.69990755999999</v>
      </c>
      <c r="E292" s="62">
        <v>300.10069898000006</v>
      </c>
      <c r="F292" s="62">
        <v>186.48286388</v>
      </c>
      <c r="G292" s="62">
        <v>153.88700634000003</v>
      </c>
      <c r="H292" s="62">
        <v>0</v>
      </c>
      <c r="I292" s="62">
        <v>34.291797979999998</v>
      </c>
      <c r="J292" s="62">
        <v>0</v>
      </c>
      <c r="K292" s="62">
        <v>397.24050294</v>
      </c>
      <c r="L292" s="62">
        <v>477.50603799999999</v>
      </c>
      <c r="M292" s="62">
        <v>0</v>
      </c>
      <c r="N292" s="62">
        <v>751.06700000000001</v>
      </c>
      <c r="O292" s="60">
        <f t="shared" si="16"/>
        <v>2830.97396286</v>
      </c>
    </row>
    <row r="293" spans="1:15" s="2" customFormat="1" ht="12.75" x14ac:dyDescent="0.2">
      <c r="A293" s="25">
        <v>2024</v>
      </c>
      <c r="F293" s="65"/>
      <c r="G293" s="62"/>
      <c r="L293" s="62"/>
    </row>
    <row r="294" spans="1:15" s="2" customFormat="1" ht="12.75" x14ac:dyDescent="0.2">
      <c r="A294" s="46" t="s">
        <v>57</v>
      </c>
      <c r="B294" s="62">
        <v>4.8614899200000004</v>
      </c>
      <c r="C294" s="62">
        <v>74.423950619999999</v>
      </c>
      <c r="D294" s="62">
        <v>448.22910210000003</v>
      </c>
      <c r="E294" s="62">
        <v>300.60000000000002</v>
      </c>
      <c r="F294" s="62">
        <v>186.48286388</v>
      </c>
      <c r="G294" s="62">
        <v>152.86206478999998</v>
      </c>
      <c r="H294" s="62">
        <v>0</v>
      </c>
      <c r="I294" s="62">
        <v>33.618912630000004</v>
      </c>
      <c r="J294" s="62">
        <v>0</v>
      </c>
      <c r="K294" s="62">
        <v>392.38429050000002</v>
      </c>
      <c r="L294" s="62">
        <v>477.50603799999999</v>
      </c>
      <c r="M294" s="62">
        <v>0</v>
      </c>
      <c r="N294" s="62">
        <v>751.06700000000001</v>
      </c>
      <c r="O294" s="60">
        <f t="shared" si="16"/>
        <v>2822.0357124400002</v>
      </c>
    </row>
    <row r="295" spans="1:15" s="2" customFormat="1" ht="12.75" x14ac:dyDescent="0.2">
      <c r="A295" s="46" t="s">
        <v>58</v>
      </c>
      <c r="B295" s="62">
        <v>4.8833052399999994</v>
      </c>
      <c r="C295" s="62">
        <v>74.423950619999999</v>
      </c>
      <c r="D295" s="62">
        <v>451.26143614</v>
      </c>
      <c r="E295" s="62">
        <v>307.13201898</v>
      </c>
      <c r="F295" s="62">
        <v>186.48286388</v>
      </c>
      <c r="G295" s="62">
        <v>152.65053985</v>
      </c>
      <c r="H295" s="62">
        <v>0</v>
      </c>
      <c r="I295" s="62">
        <v>33.607993820000004</v>
      </c>
      <c r="J295" s="62">
        <v>0</v>
      </c>
      <c r="K295" s="62">
        <v>389.65658249999996</v>
      </c>
      <c r="L295" s="62">
        <v>477.50603799999999</v>
      </c>
      <c r="M295" s="62">
        <v>0</v>
      </c>
      <c r="N295" s="62">
        <v>751.06700000000001</v>
      </c>
      <c r="O295" s="60">
        <f>SUM(B295:N295)</f>
        <v>2828.6717290300003</v>
      </c>
    </row>
    <row r="296" spans="1:15" s="2" customFormat="1" x14ac:dyDescent="0.15"/>
    <row r="297" spans="1:15" s="2" customFormat="1" x14ac:dyDescent="0.15"/>
    <row r="298" spans="1:15" s="2" customFormat="1" x14ac:dyDescent="0.15"/>
    <row r="299" spans="1:15" s="2" customFormat="1" x14ac:dyDescent="0.15"/>
    <row r="300" spans="1:15" s="2" customFormat="1" x14ac:dyDescent="0.15"/>
    <row r="301" spans="1:15" s="2" customFormat="1" x14ac:dyDescent="0.15"/>
    <row r="302" spans="1:15" s="2" customFormat="1" x14ac:dyDescent="0.15"/>
    <row r="303" spans="1:15" s="2" customFormat="1" x14ac:dyDescent="0.15"/>
    <row r="304" spans="1:15" s="2" customFormat="1" x14ac:dyDescent="0.15"/>
    <row r="305" s="2" customFormat="1" x14ac:dyDescent="0.15"/>
    <row r="306" s="2" customFormat="1" x14ac:dyDescent="0.15"/>
    <row r="307" s="2" customFormat="1" x14ac:dyDescent="0.15"/>
    <row r="308" s="2" customFormat="1" x14ac:dyDescent="0.15"/>
    <row r="309" s="2" customFormat="1" x14ac:dyDescent="0.15"/>
    <row r="310" s="2" customFormat="1" x14ac:dyDescent="0.15"/>
    <row r="311" s="2" customFormat="1" x14ac:dyDescent="0.15"/>
    <row r="312" s="2" customFormat="1" x14ac:dyDescent="0.15"/>
    <row r="313" s="2" customFormat="1" x14ac:dyDescent="0.15"/>
    <row r="314" s="2" customFormat="1" x14ac:dyDescent="0.15"/>
    <row r="315" s="2" customFormat="1" x14ac:dyDescent="0.15"/>
    <row r="316" s="2" customFormat="1" x14ac:dyDescent="0.15"/>
    <row r="317" s="2" customFormat="1" x14ac:dyDescent="0.15"/>
    <row r="318" s="2" customFormat="1" x14ac:dyDescent="0.15"/>
    <row r="319" s="2" customFormat="1" x14ac:dyDescent="0.15"/>
    <row r="320" s="2" customFormat="1" x14ac:dyDescent="0.15"/>
    <row r="321" s="2" customFormat="1" x14ac:dyDescent="0.15"/>
    <row r="322" s="2" customFormat="1" x14ac:dyDescent="0.15"/>
    <row r="323" s="2" customFormat="1" x14ac:dyDescent="0.15"/>
    <row r="324" s="2" customFormat="1" x14ac:dyDescent="0.15"/>
    <row r="325" s="2" customFormat="1" x14ac:dyDescent="0.15"/>
    <row r="326" s="2" customFormat="1" x14ac:dyDescent="0.15"/>
    <row r="327" s="2" customFormat="1" x14ac:dyDescent="0.15"/>
    <row r="328" s="2" customFormat="1" x14ac:dyDescent="0.15"/>
    <row r="329" s="2" customFormat="1" x14ac:dyDescent="0.15"/>
    <row r="330" s="2" customFormat="1" x14ac:dyDescent="0.15"/>
    <row r="331" s="2" customFormat="1" x14ac:dyDescent="0.15"/>
    <row r="332" s="2" customFormat="1" x14ac:dyDescent="0.15"/>
    <row r="333" s="2" customFormat="1" x14ac:dyDescent="0.15"/>
    <row r="334" s="2" customFormat="1" x14ac:dyDescent="0.15"/>
    <row r="335" s="2" customFormat="1" x14ac:dyDescent="0.15"/>
    <row r="336" s="2" customFormat="1" x14ac:dyDescent="0.15"/>
    <row r="337" s="2" customFormat="1" x14ac:dyDescent="0.15"/>
    <row r="338" s="2" customFormat="1" x14ac:dyDescent="0.15"/>
    <row r="339" s="2" customFormat="1" x14ac:dyDescent="0.15"/>
    <row r="340" s="2" customFormat="1" x14ac:dyDescent="0.15"/>
    <row r="341" s="2" customFormat="1" x14ac:dyDescent="0.15"/>
    <row r="342" s="2" customFormat="1" x14ac:dyDescent="0.15"/>
    <row r="343" s="2" customFormat="1" x14ac:dyDescent="0.15"/>
    <row r="344" s="2" customFormat="1" x14ac:dyDescent="0.15"/>
    <row r="345" s="2" customFormat="1" x14ac:dyDescent="0.15"/>
    <row r="346" s="2" customFormat="1" x14ac:dyDescent="0.15"/>
    <row r="347" s="2" customFormat="1" x14ac:dyDescent="0.15"/>
    <row r="348" s="2" customFormat="1" x14ac:dyDescent="0.15"/>
    <row r="349" s="2" customFormat="1" x14ac:dyDescent="0.15"/>
    <row r="350" s="2" customFormat="1" x14ac:dyDescent="0.15"/>
    <row r="351" s="2" customFormat="1" x14ac:dyDescent="0.15"/>
    <row r="352" s="2" customFormat="1" x14ac:dyDescent="0.15"/>
    <row r="353" s="2" customFormat="1" x14ac:dyDescent="0.15"/>
    <row r="354" s="2" customFormat="1" x14ac:dyDescent="0.15"/>
    <row r="355" s="2" customFormat="1" x14ac:dyDescent="0.15"/>
    <row r="356" s="2" customFormat="1" x14ac:dyDescent="0.15"/>
    <row r="357" s="2" customFormat="1" x14ac:dyDescent="0.15"/>
    <row r="358" s="2" customFormat="1" x14ac:dyDescent="0.15"/>
    <row r="359" s="2" customFormat="1" x14ac:dyDescent="0.15"/>
    <row r="360" s="2" customFormat="1" x14ac:dyDescent="0.15"/>
    <row r="361" s="2" customFormat="1" x14ac:dyDescent="0.15"/>
    <row r="362" s="2" customFormat="1" x14ac:dyDescent="0.15"/>
    <row r="363" s="2" customFormat="1" x14ac:dyDescent="0.15"/>
    <row r="364" s="2" customFormat="1" x14ac:dyDescent="0.15"/>
    <row r="365" s="2" customFormat="1" x14ac:dyDescent="0.15"/>
    <row r="366" s="2" customFormat="1" x14ac:dyDescent="0.15"/>
    <row r="367" s="2" customFormat="1" x14ac:dyDescent="0.15"/>
    <row r="368" s="2" customFormat="1" x14ac:dyDescent="0.15"/>
    <row r="369" s="2" customFormat="1" x14ac:dyDescent="0.15"/>
    <row r="370" s="2" customFormat="1" x14ac:dyDescent="0.15"/>
    <row r="371" s="2" customFormat="1" x14ac:dyDescent="0.15"/>
    <row r="372" s="2" customFormat="1" x14ac:dyDescent="0.15"/>
    <row r="373" s="2" customFormat="1" x14ac:dyDescent="0.15"/>
    <row r="374" s="2" customFormat="1" x14ac:dyDescent="0.15"/>
    <row r="375" s="2" customFormat="1" x14ac:dyDescent="0.15"/>
    <row r="376" s="2" customFormat="1" x14ac:dyDescent="0.15"/>
    <row r="377" s="2" customFormat="1" x14ac:dyDescent="0.15"/>
    <row r="378" s="2" customFormat="1" x14ac:dyDescent="0.15"/>
    <row r="379" s="2" customFormat="1" x14ac:dyDescent="0.15"/>
    <row r="380" s="2" customFormat="1" x14ac:dyDescent="0.15"/>
    <row r="381" s="2" customFormat="1" x14ac:dyDescent="0.15"/>
    <row r="382" s="2" customFormat="1" x14ac:dyDescent="0.15"/>
    <row r="383" s="2" customFormat="1" x14ac:dyDescent="0.15"/>
    <row r="384" s="2" customFormat="1" x14ac:dyDescent="0.15"/>
    <row r="385" s="2" customFormat="1" x14ac:dyDescent="0.15"/>
    <row r="386" s="2" customFormat="1" x14ac:dyDescent="0.15"/>
    <row r="387" s="2" customFormat="1" x14ac:dyDescent="0.15"/>
    <row r="388" s="2" customFormat="1" x14ac:dyDescent="0.15"/>
    <row r="389" s="2" customFormat="1" x14ac:dyDescent="0.15"/>
    <row r="390" s="2" customFormat="1" x14ac:dyDescent="0.15"/>
    <row r="391" s="2" customFormat="1" x14ac:dyDescent="0.15"/>
    <row r="392" s="2" customFormat="1" x14ac:dyDescent="0.15"/>
    <row r="393" s="2" customFormat="1" x14ac:dyDescent="0.15"/>
    <row r="394" s="2" customFormat="1" x14ac:dyDescent="0.15"/>
    <row r="395" s="2" customFormat="1" x14ac:dyDescent="0.15"/>
    <row r="396" s="2" customFormat="1" x14ac:dyDescent="0.15"/>
    <row r="397" s="2" customFormat="1" x14ac:dyDescent="0.15"/>
    <row r="398" s="2" customFormat="1" x14ac:dyDescent="0.15"/>
    <row r="399" s="2" customFormat="1" x14ac:dyDescent="0.15"/>
    <row r="400" s="2" customFormat="1" x14ac:dyDescent="0.15"/>
    <row r="401" s="2" customFormat="1" x14ac:dyDescent="0.15"/>
    <row r="402" s="2" customFormat="1" x14ac:dyDescent="0.15"/>
    <row r="403" s="2" customFormat="1" x14ac:dyDescent="0.15"/>
    <row r="404" s="2" customFormat="1" x14ac:dyDescent="0.15"/>
    <row r="405" s="2" customFormat="1" x14ac:dyDescent="0.15"/>
    <row r="406" s="2" customFormat="1" x14ac:dyDescent="0.15"/>
    <row r="407" s="2" customFormat="1" x14ac:dyDescent="0.15"/>
    <row r="408" s="2" customFormat="1" x14ac:dyDescent="0.15"/>
    <row r="409" s="2" customFormat="1" x14ac:dyDescent="0.15"/>
    <row r="410" s="2" customFormat="1" x14ac:dyDescent="0.15"/>
    <row r="411" s="2" customFormat="1" x14ac:dyDescent="0.15"/>
    <row r="412" s="2" customFormat="1" x14ac:dyDescent="0.15"/>
    <row r="413" s="2" customFormat="1" x14ac:dyDescent="0.15"/>
    <row r="414" s="2" customFormat="1" x14ac:dyDescent="0.15"/>
    <row r="415" s="2" customFormat="1" x14ac:dyDescent="0.15"/>
    <row r="416" s="2" customFormat="1" x14ac:dyDescent="0.15"/>
    <row r="417" s="2" customFormat="1" x14ac:dyDescent="0.15"/>
    <row r="418" s="2" customFormat="1" x14ac:dyDescent="0.15"/>
    <row r="419" s="2" customFormat="1" x14ac:dyDescent="0.15"/>
    <row r="420" s="2" customFormat="1" x14ac:dyDescent="0.15"/>
    <row r="421" s="2" customFormat="1" x14ac:dyDescent="0.15"/>
    <row r="422" s="2" customFormat="1" x14ac:dyDescent="0.15"/>
    <row r="423" s="2" customFormat="1" x14ac:dyDescent="0.15"/>
    <row r="424" s="2" customFormat="1" x14ac:dyDescent="0.15"/>
    <row r="425" s="2" customFormat="1" x14ac:dyDescent="0.15"/>
    <row r="426" s="2" customFormat="1" x14ac:dyDescent="0.15"/>
    <row r="427" s="2" customFormat="1" x14ac:dyDescent="0.15"/>
    <row r="428" s="2" customFormat="1" x14ac:dyDescent="0.15"/>
    <row r="429" s="2" customFormat="1" x14ac:dyDescent="0.15"/>
    <row r="430" s="2" customFormat="1" x14ac:dyDescent="0.15"/>
    <row r="431" s="2" customFormat="1" x14ac:dyDescent="0.15"/>
    <row r="432" s="2" customFormat="1" x14ac:dyDescent="0.15"/>
    <row r="433" s="2" customFormat="1" x14ac:dyDescent="0.15"/>
    <row r="434" s="2" customFormat="1" x14ac:dyDescent="0.15"/>
    <row r="435" s="2" customFormat="1" x14ac:dyDescent="0.15"/>
    <row r="436" s="2" customFormat="1" x14ac:dyDescent="0.15"/>
    <row r="437" s="2" customFormat="1" x14ac:dyDescent="0.15"/>
    <row r="438" s="2" customFormat="1" x14ac:dyDescent="0.15"/>
    <row r="439" s="2" customFormat="1" x14ac:dyDescent="0.15"/>
    <row r="440" s="2" customFormat="1" x14ac:dyDescent="0.15"/>
    <row r="441" s="2" customFormat="1" x14ac:dyDescent="0.15"/>
    <row r="442" s="2" customFormat="1" x14ac:dyDescent="0.15"/>
    <row r="443" s="2" customFormat="1" x14ac:dyDescent="0.15"/>
    <row r="444" s="2" customFormat="1" x14ac:dyDescent="0.15"/>
    <row r="445" s="2" customFormat="1" x14ac:dyDescent="0.15"/>
    <row r="446" s="2" customFormat="1" x14ac:dyDescent="0.15"/>
    <row r="447" s="2" customFormat="1" x14ac:dyDescent="0.15"/>
    <row r="448" s="2" customFormat="1" x14ac:dyDescent="0.15"/>
    <row r="449" s="2" customFormat="1" x14ac:dyDescent="0.15"/>
    <row r="450" s="2" customFormat="1" x14ac:dyDescent="0.15"/>
    <row r="451" s="2" customFormat="1" x14ac:dyDescent="0.15"/>
    <row r="452" s="2" customFormat="1" x14ac:dyDescent="0.15"/>
    <row r="453" s="2" customFormat="1" x14ac:dyDescent="0.15"/>
    <row r="454" s="2" customFormat="1" x14ac:dyDescent="0.15"/>
    <row r="455" s="2" customFormat="1" x14ac:dyDescent="0.15"/>
    <row r="456" s="2" customFormat="1" x14ac:dyDescent="0.15"/>
    <row r="457" s="2" customFormat="1" x14ac:dyDescent="0.15"/>
    <row r="458" s="2" customFormat="1" x14ac:dyDescent="0.15"/>
    <row r="459" s="2" customFormat="1" x14ac:dyDescent="0.15"/>
    <row r="460" s="2" customFormat="1" x14ac:dyDescent="0.15"/>
    <row r="461" s="2" customFormat="1" x14ac:dyDescent="0.15"/>
    <row r="462" s="2" customFormat="1" x14ac:dyDescent="0.15"/>
    <row r="463" s="2" customFormat="1" x14ac:dyDescent="0.15"/>
    <row r="464" s="2" customFormat="1" x14ac:dyDescent="0.15"/>
    <row r="465" s="2" customFormat="1" x14ac:dyDescent="0.15"/>
    <row r="466" s="2" customFormat="1" x14ac:dyDescent="0.15"/>
    <row r="467" s="2" customFormat="1" x14ac:dyDescent="0.15"/>
    <row r="468" s="2" customFormat="1" x14ac:dyDescent="0.15"/>
    <row r="469" s="2" customFormat="1" x14ac:dyDescent="0.15"/>
    <row r="470" s="2" customFormat="1" x14ac:dyDescent="0.15"/>
    <row r="471" s="2" customFormat="1" x14ac:dyDescent="0.15"/>
    <row r="472" s="2" customFormat="1" x14ac:dyDescent="0.15"/>
    <row r="473" s="2" customFormat="1" x14ac:dyDescent="0.15"/>
    <row r="474" s="2" customFormat="1" x14ac:dyDescent="0.15"/>
    <row r="475" s="2" customFormat="1" x14ac:dyDescent="0.15"/>
    <row r="476" s="2" customFormat="1" x14ac:dyDescent="0.15"/>
    <row r="477" s="2" customFormat="1" x14ac:dyDescent="0.15"/>
    <row r="478" s="2" customFormat="1" x14ac:dyDescent="0.15"/>
    <row r="479" s="2" customFormat="1" x14ac:dyDescent="0.15"/>
    <row r="480" s="2" customFormat="1" x14ac:dyDescent="0.15"/>
    <row r="481" s="2" customFormat="1" x14ac:dyDescent="0.15"/>
    <row r="482" s="2" customFormat="1" x14ac:dyDescent="0.15"/>
    <row r="483" s="2" customFormat="1" x14ac:dyDescent="0.15"/>
    <row r="484" s="2" customFormat="1" x14ac:dyDescent="0.15"/>
    <row r="485" s="2" customFormat="1" x14ac:dyDescent="0.15"/>
    <row r="486" s="2" customFormat="1" x14ac:dyDescent="0.15"/>
    <row r="487" s="2" customFormat="1" x14ac:dyDescent="0.15"/>
    <row r="488" s="2" customFormat="1" x14ac:dyDescent="0.15"/>
    <row r="489" s="2" customFormat="1" x14ac:dyDescent="0.15"/>
    <row r="490" s="2" customFormat="1" x14ac:dyDescent="0.15"/>
    <row r="491" s="2" customFormat="1" x14ac:dyDescent="0.15"/>
    <row r="492" s="2" customFormat="1" x14ac:dyDescent="0.15"/>
    <row r="493" s="2" customFormat="1" x14ac:dyDescent="0.15"/>
    <row r="494" s="2" customFormat="1" x14ac:dyDescent="0.15"/>
    <row r="495" s="2" customFormat="1" x14ac:dyDescent="0.15"/>
    <row r="496" s="2" customFormat="1" x14ac:dyDescent="0.15"/>
    <row r="497" s="2" customFormat="1" x14ac:dyDescent="0.15"/>
    <row r="498" s="2" customFormat="1" x14ac:dyDescent="0.15"/>
    <row r="499" s="2" customFormat="1" x14ac:dyDescent="0.15"/>
    <row r="500" s="2" customFormat="1" x14ac:dyDescent="0.15"/>
    <row r="501" s="2" customFormat="1" x14ac:dyDescent="0.15"/>
    <row r="502" s="2" customFormat="1" x14ac:dyDescent="0.15"/>
    <row r="503" s="2" customFormat="1" x14ac:dyDescent="0.15"/>
    <row r="504" s="2" customFormat="1" x14ac:dyDescent="0.15"/>
    <row r="505" s="2" customFormat="1" x14ac:dyDescent="0.15"/>
    <row r="506" s="2" customFormat="1" x14ac:dyDescent="0.15"/>
    <row r="507" s="2" customFormat="1" x14ac:dyDescent="0.15"/>
    <row r="508" s="2" customFormat="1" x14ac:dyDescent="0.15"/>
    <row r="509" s="2" customFormat="1" x14ac:dyDescent="0.15"/>
    <row r="510" s="2" customFormat="1" x14ac:dyDescent="0.15"/>
    <row r="511" s="2" customFormat="1" x14ac:dyDescent="0.15"/>
    <row r="512" s="2" customFormat="1" x14ac:dyDescent="0.15"/>
    <row r="513" s="2" customFormat="1" x14ac:dyDescent="0.15"/>
    <row r="514" s="2" customFormat="1" x14ac:dyDescent="0.15"/>
    <row r="515" s="2" customFormat="1" x14ac:dyDescent="0.15"/>
    <row r="516" s="2" customFormat="1" x14ac:dyDescent="0.15"/>
    <row r="517" s="2" customFormat="1" x14ac:dyDescent="0.15"/>
    <row r="518" s="2" customFormat="1" x14ac:dyDescent="0.15"/>
    <row r="519" s="2" customFormat="1" x14ac:dyDescent="0.15"/>
    <row r="520" s="2" customFormat="1" x14ac:dyDescent="0.15"/>
    <row r="521" s="2" customFormat="1" x14ac:dyDescent="0.15"/>
    <row r="522" s="2" customFormat="1" x14ac:dyDescent="0.15"/>
    <row r="523" s="2" customFormat="1" x14ac:dyDescent="0.15"/>
    <row r="524" s="2" customFormat="1" x14ac:dyDescent="0.15"/>
    <row r="525" s="2" customFormat="1" x14ac:dyDescent="0.15"/>
    <row r="526" s="2" customFormat="1" x14ac:dyDescent="0.15"/>
    <row r="527" s="2" customFormat="1" x14ac:dyDescent="0.15"/>
    <row r="528" s="2" customFormat="1" x14ac:dyDescent="0.15"/>
    <row r="529" s="2" customFormat="1" x14ac:dyDescent="0.15"/>
    <row r="530" s="2" customFormat="1" x14ac:dyDescent="0.15"/>
    <row r="531" s="2" customFormat="1" x14ac:dyDescent="0.15"/>
    <row r="532" s="2" customFormat="1" x14ac:dyDescent="0.15"/>
    <row r="533" s="2" customFormat="1" x14ac:dyDescent="0.15"/>
    <row r="534" s="2" customFormat="1" x14ac:dyDescent="0.15"/>
    <row r="535" s="2" customFormat="1" x14ac:dyDescent="0.15"/>
    <row r="536" s="2" customFormat="1" x14ac:dyDescent="0.15"/>
    <row r="537" s="2" customFormat="1" x14ac:dyDescent="0.15"/>
    <row r="538" s="2" customFormat="1" x14ac:dyDescent="0.15"/>
    <row r="539" s="2" customFormat="1" x14ac:dyDescent="0.15"/>
    <row r="540" s="2" customFormat="1" x14ac:dyDescent="0.15"/>
    <row r="541" s="2" customFormat="1" x14ac:dyDescent="0.15"/>
    <row r="542" s="2" customFormat="1" x14ac:dyDescent="0.15"/>
    <row r="543" s="2" customFormat="1" x14ac:dyDescent="0.15"/>
    <row r="544" s="2" customFormat="1" x14ac:dyDescent="0.15"/>
    <row r="545" s="2" customFormat="1" x14ac:dyDescent="0.15"/>
    <row r="546" s="2" customFormat="1" x14ac:dyDescent="0.15"/>
    <row r="547" s="2" customFormat="1" x14ac:dyDescent="0.15"/>
    <row r="548" s="2" customFormat="1" x14ac:dyDescent="0.15"/>
    <row r="549" s="2" customFormat="1" x14ac:dyDescent="0.15"/>
    <row r="550" s="2" customFormat="1" x14ac:dyDescent="0.15"/>
    <row r="551" s="2" customFormat="1" x14ac:dyDescent="0.15"/>
    <row r="552" s="2" customFormat="1" x14ac:dyDescent="0.15"/>
    <row r="553" s="2" customFormat="1" x14ac:dyDescent="0.15"/>
    <row r="554" s="2" customFormat="1" x14ac:dyDescent="0.15"/>
    <row r="555" s="2" customFormat="1" x14ac:dyDescent="0.15"/>
    <row r="556" s="2" customFormat="1" x14ac:dyDescent="0.15"/>
    <row r="557" s="2" customFormat="1" x14ac:dyDescent="0.15"/>
    <row r="558" s="2" customFormat="1" x14ac:dyDescent="0.15"/>
    <row r="559" s="2" customFormat="1" x14ac:dyDescent="0.15"/>
    <row r="560" s="2" customFormat="1" x14ac:dyDescent="0.15"/>
    <row r="561" s="2" customFormat="1" x14ac:dyDescent="0.15"/>
    <row r="562" s="2" customFormat="1" x14ac:dyDescent="0.15"/>
    <row r="563" s="2" customFormat="1" x14ac:dyDescent="0.15"/>
    <row r="564" s="2" customFormat="1" x14ac:dyDescent="0.15"/>
    <row r="565" s="2" customFormat="1" x14ac:dyDescent="0.15"/>
    <row r="566" s="2" customFormat="1" x14ac:dyDescent="0.15"/>
    <row r="567" s="2" customFormat="1" x14ac:dyDescent="0.15"/>
    <row r="568" s="2" customFormat="1" x14ac:dyDescent="0.15"/>
    <row r="569" s="2" customFormat="1" x14ac:dyDescent="0.15"/>
    <row r="570" s="2" customFormat="1" x14ac:dyDescent="0.15"/>
    <row r="571" s="2" customFormat="1" x14ac:dyDescent="0.15"/>
    <row r="572" s="2" customFormat="1" x14ac:dyDescent="0.15"/>
    <row r="573" s="2" customFormat="1" x14ac:dyDescent="0.15"/>
    <row r="574" s="2" customFormat="1" x14ac:dyDescent="0.15"/>
    <row r="575" s="2" customFormat="1" x14ac:dyDescent="0.15"/>
    <row r="576" s="2" customFormat="1" x14ac:dyDescent="0.15"/>
    <row r="577" s="2" customFormat="1" x14ac:dyDescent="0.15"/>
    <row r="578" s="2" customFormat="1" x14ac:dyDescent="0.15"/>
    <row r="579" s="2" customFormat="1" x14ac:dyDescent="0.15"/>
    <row r="580" s="2" customFormat="1" x14ac:dyDescent="0.15"/>
    <row r="581" s="2" customFormat="1" x14ac:dyDescent="0.15"/>
    <row r="582" s="2" customFormat="1" x14ac:dyDescent="0.15"/>
    <row r="583" s="2" customFormat="1" x14ac:dyDescent="0.15"/>
    <row r="584" s="2" customFormat="1" x14ac:dyDescent="0.15"/>
    <row r="585" s="2" customFormat="1" x14ac:dyDescent="0.15"/>
    <row r="586" s="2" customFormat="1" x14ac:dyDescent="0.15"/>
    <row r="587" s="2" customFormat="1" x14ac:dyDescent="0.15"/>
    <row r="588" s="2" customFormat="1" x14ac:dyDescent="0.15"/>
    <row r="589" s="2" customFormat="1" x14ac:dyDescent="0.15"/>
    <row r="590" s="2" customFormat="1" x14ac:dyDescent="0.15"/>
    <row r="591" s="2" customFormat="1" x14ac:dyDescent="0.15"/>
    <row r="592" s="2" customFormat="1" x14ac:dyDescent="0.15"/>
    <row r="593" s="2" customFormat="1" x14ac:dyDescent="0.15"/>
    <row r="594" s="2" customFormat="1" x14ac:dyDescent="0.15"/>
    <row r="595" s="2" customFormat="1" x14ac:dyDescent="0.15"/>
    <row r="596" s="2" customFormat="1" x14ac:dyDescent="0.15"/>
    <row r="597" s="2" customFormat="1" x14ac:dyDescent="0.15"/>
    <row r="598" s="2" customFormat="1" x14ac:dyDescent="0.15"/>
    <row r="599" s="2" customFormat="1" x14ac:dyDescent="0.15"/>
    <row r="600" s="2" customFormat="1" x14ac:dyDescent="0.15"/>
    <row r="601" s="2" customFormat="1" x14ac:dyDescent="0.15"/>
    <row r="602" s="2" customFormat="1" x14ac:dyDescent="0.15"/>
    <row r="603" s="2" customFormat="1" x14ac:dyDescent="0.15"/>
    <row r="604" s="2" customFormat="1" x14ac:dyDescent="0.15"/>
    <row r="605" s="2" customFormat="1" x14ac:dyDescent="0.15"/>
    <row r="606" s="2" customFormat="1" x14ac:dyDescent="0.15"/>
    <row r="607" s="2" customFormat="1" x14ac:dyDescent="0.15"/>
    <row r="608" s="2" customFormat="1" x14ac:dyDescent="0.15"/>
    <row r="609" s="2" customFormat="1" x14ac:dyDescent="0.15"/>
    <row r="610" s="2" customFormat="1" x14ac:dyDescent="0.15"/>
    <row r="611" s="2" customFormat="1" x14ac:dyDescent="0.15"/>
    <row r="612" s="2" customFormat="1" x14ac:dyDescent="0.15"/>
    <row r="613" s="2" customFormat="1" x14ac:dyDescent="0.15"/>
    <row r="614" s="2" customFormat="1" x14ac:dyDescent="0.15"/>
    <row r="615" s="2" customFormat="1" x14ac:dyDescent="0.15"/>
    <row r="616" s="2" customFormat="1" x14ac:dyDescent="0.15"/>
    <row r="617" s="2" customFormat="1" x14ac:dyDescent="0.15"/>
    <row r="618" s="2" customFormat="1" x14ac:dyDescent="0.15"/>
    <row r="619" s="2" customFormat="1" x14ac:dyDescent="0.15"/>
    <row r="620" s="2" customFormat="1" x14ac:dyDescent="0.15"/>
    <row r="621" s="2" customFormat="1" x14ac:dyDescent="0.15"/>
    <row r="622" s="2" customFormat="1" x14ac:dyDescent="0.15"/>
    <row r="623" s="2" customFormat="1" x14ac:dyDescent="0.15"/>
    <row r="624" s="2" customFormat="1" x14ac:dyDescent="0.15"/>
    <row r="625" s="2" customFormat="1" x14ac:dyDescent="0.15"/>
    <row r="626" s="2" customFormat="1" x14ac:dyDescent="0.15"/>
    <row r="627" s="2" customFormat="1" x14ac:dyDescent="0.15"/>
    <row r="628" s="2" customFormat="1" x14ac:dyDescent="0.15"/>
    <row r="629" s="2" customFormat="1" x14ac:dyDescent="0.15"/>
    <row r="630" s="2" customFormat="1" x14ac:dyDescent="0.15"/>
    <row r="631" s="2" customFormat="1" x14ac:dyDescent="0.15"/>
    <row r="632" s="2" customFormat="1" x14ac:dyDescent="0.15"/>
    <row r="633" s="2" customFormat="1" x14ac:dyDescent="0.15"/>
    <row r="634" s="2" customFormat="1" x14ac:dyDescent="0.15"/>
    <row r="635" s="2" customFormat="1" x14ac:dyDescent="0.15"/>
    <row r="636" s="2" customFormat="1" x14ac:dyDescent="0.15"/>
    <row r="637" s="2" customFormat="1" x14ac:dyDescent="0.15"/>
    <row r="638" s="2" customFormat="1" x14ac:dyDescent="0.15"/>
    <row r="639" s="2" customFormat="1" x14ac:dyDescent="0.15"/>
    <row r="640" s="2" customFormat="1" x14ac:dyDescent="0.15"/>
    <row r="641" s="2" customFormat="1" x14ac:dyDescent="0.15"/>
    <row r="642" s="2" customFormat="1" x14ac:dyDescent="0.15"/>
    <row r="643" s="2" customFormat="1" x14ac:dyDescent="0.15"/>
    <row r="644" s="2" customFormat="1" x14ac:dyDescent="0.15"/>
    <row r="645" s="2" customFormat="1" x14ac:dyDescent="0.15"/>
    <row r="646" s="2" customFormat="1" x14ac:dyDescent="0.15"/>
    <row r="647" s="2" customFormat="1" x14ac:dyDescent="0.15"/>
    <row r="648" s="2" customFormat="1" x14ac:dyDescent="0.15"/>
    <row r="649" s="2" customFormat="1" x14ac:dyDescent="0.15"/>
    <row r="650" s="2" customFormat="1" x14ac:dyDescent="0.15"/>
    <row r="651" s="2" customFormat="1" x14ac:dyDescent="0.15"/>
    <row r="652" s="2" customFormat="1" x14ac:dyDescent="0.15"/>
    <row r="653" s="2" customFormat="1" x14ac:dyDescent="0.15"/>
    <row r="654" s="2" customFormat="1" x14ac:dyDescent="0.15"/>
    <row r="655" s="2" customFormat="1" x14ac:dyDescent="0.15"/>
    <row r="656" s="2" customFormat="1" x14ac:dyDescent="0.15"/>
    <row r="657" s="2" customFormat="1" x14ac:dyDescent="0.15"/>
    <row r="658" s="2" customFormat="1" x14ac:dyDescent="0.15"/>
    <row r="659" s="2" customFormat="1" x14ac:dyDescent="0.15"/>
    <row r="660" s="2" customFormat="1" x14ac:dyDescent="0.15"/>
    <row r="661" s="2" customFormat="1" x14ac:dyDescent="0.15"/>
    <row r="662" s="2" customFormat="1" x14ac:dyDescent="0.15"/>
    <row r="663" s="2" customFormat="1" x14ac:dyDescent="0.15"/>
    <row r="664" s="2" customFormat="1" x14ac:dyDescent="0.15"/>
    <row r="665" s="2" customFormat="1" x14ac:dyDescent="0.15"/>
    <row r="666" s="2" customFormat="1" x14ac:dyDescent="0.15"/>
    <row r="667" s="2" customFormat="1" x14ac:dyDescent="0.15"/>
    <row r="668" s="2" customFormat="1" x14ac:dyDescent="0.15"/>
    <row r="669" s="2" customFormat="1" x14ac:dyDescent="0.15"/>
    <row r="670" s="2" customFormat="1" x14ac:dyDescent="0.15"/>
    <row r="671" s="2" customFormat="1" x14ac:dyDescent="0.15"/>
    <row r="672" s="2" customFormat="1" x14ac:dyDescent="0.15"/>
    <row r="673" s="2" customFormat="1" x14ac:dyDescent="0.15"/>
    <row r="674" s="2" customFormat="1" x14ac:dyDescent="0.15"/>
    <row r="675" s="2" customFormat="1" x14ac:dyDescent="0.15"/>
    <row r="676" s="2" customFormat="1" x14ac:dyDescent="0.15"/>
    <row r="677" s="2" customFormat="1" x14ac:dyDescent="0.15"/>
    <row r="678" s="2" customFormat="1" x14ac:dyDescent="0.15"/>
    <row r="679" s="2" customFormat="1" x14ac:dyDescent="0.15"/>
    <row r="680" s="2" customFormat="1" x14ac:dyDescent="0.15"/>
    <row r="681" s="2" customFormat="1" x14ac:dyDescent="0.15"/>
    <row r="682" s="2" customFormat="1" x14ac:dyDescent="0.15"/>
    <row r="683" s="2" customFormat="1" x14ac:dyDescent="0.15"/>
    <row r="684" s="2" customFormat="1" x14ac:dyDescent="0.15"/>
    <row r="685" s="2" customFormat="1" x14ac:dyDescent="0.15"/>
    <row r="686" s="2" customFormat="1" x14ac:dyDescent="0.15"/>
    <row r="687" s="2" customFormat="1" x14ac:dyDescent="0.15"/>
    <row r="688" s="2" customFormat="1" x14ac:dyDescent="0.15"/>
    <row r="689" s="2" customFormat="1" x14ac:dyDescent="0.15"/>
    <row r="690" s="2" customFormat="1" x14ac:dyDescent="0.15"/>
    <row r="691" s="2" customFormat="1" x14ac:dyDescent="0.15"/>
    <row r="692" s="2" customFormat="1" x14ac:dyDescent="0.15"/>
    <row r="693" s="2" customFormat="1" x14ac:dyDescent="0.15"/>
    <row r="694" s="2" customFormat="1" x14ac:dyDescent="0.15"/>
    <row r="695" s="2" customFormat="1" x14ac:dyDescent="0.15"/>
    <row r="696" s="2" customFormat="1" x14ac:dyDescent="0.15"/>
    <row r="697" s="2" customFormat="1" x14ac:dyDescent="0.15"/>
    <row r="698" s="2" customFormat="1" x14ac:dyDescent="0.15"/>
    <row r="699" s="2" customFormat="1" x14ac:dyDescent="0.15"/>
    <row r="700" s="2" customFormat="1" x14ac:dyDescent="0.15"/>
    <row r="701" s="2" customFormat="1" x14ac:dyDescent="0.15"/>
    <row r="702" s="2" customFormat="1" x14ac:dyDescent="0.15"/>
    <row r="703" s="2" customFormat="1" x14ac:dyDescent="0.15"/>
    <row r="704" s="2" customFormat="1" x14ac:dyDescent="0.15"/>
    <row r="705" s="2" customFormat="1" x14ac:dyDescent="0.15"/>
    <row r="706" s="2" customFormat="1" x14ac:dyDescent="0.15"/>
    <row r="707" s="2" customFormat="1" x14ac:dyDescent="0.15"/>
    <row r="708" s="2" customFormat="1" x14ac:dyDescent="0.15"/>
    <row r="709" s="2" customFormat="1" x14ac:dyDescent="0.15"/>
    <row r="710" s="2" customFormat="1" x14ac:dyDescent="0.15"/>
    <row r="711" s="2" customFormat="1" x14ac:dyDescent="0.15"/>
    <row r="712" s="2" customFormat="1" x14ac:dyDescent="0.15"/>
    <row r="713" s="2" customFormat="1" x14ac:dyDescent="0.15"/>
    <row r="714" s="2" customFormat="1" x14ac:dyDescent="0.15"/>
    <row r="715" s="2" customFormat="1" x14ac:dyDescent="0.15"/>
    <row r="716" s="2" customFormat="1" x14ac:dyDescent="0.15"/>
    <row r="717" s="2" customFormat="1" x14ac:dyDescent="0.15"/>
    <row r="718" s="2" customFormat="1" x14ac:dyDescent="0.15"/>
    <row r="719" s="2" customFormat="1" x14ac:dyDescent="0.15"/>
    <row r="720" s="2" customFormat="1" x14ac:dyDescent="0.15"/>
    <row r="721" s="2" customFormat="1" x14ac:dyDescent="0.15"/>
    <row r="722" s="2" customFormat="1" x14ac:dyDescent="0.15"/>
    <row r="723" s="2" customFormat="1" x14ac:dyDescent="0.15"/>
    <row r="724" s="2" customFormat="1" x14ac:dyDescent="0.15"/>
    <row r="725" s="2" customFormat="1" x14ac:dyDescent="0.15"/>
    <row r="726" s="2" customFormat="1" x14ac:dyDescent="0.15"/>
    <row r="727" s="2" customFormat="1" x14ac:dyDescent="0.15"/>
    <row r="728" s="2" customFormat="1" x14ac:dyDescent="0.15"/>
    <row r="729" s="2" customFormat="1" x14ac:dyDescent="0.15"/>
    <row r="730" s="2" customFormat="1" x14ac:dyDescent="0.15"/>
    <row r="731" s="2" customFormat="1" x14ac:dyDescent="0.15"/>
    <row r="732" s="2" customFormat="1" x14ac:dyDescent="0.15"/>
    <row r="733" s="2" customFormat="1" x14ac:dyDescent="0.15"/>
    <row r="734" s="2" customFormat="1" x14ac:dyDescent="0.15"/>
    <row r="735" s="2" customFormat="1" x14ac:dyDescent="0.15"/>
    <row r="736" s="2" customFormat="1" x14ac:dyDescent="0.15"/>
    <row r="737" s="2" customFormat="1" x14ac:dyDescent="0.15"/>
    <row r="738" s="2" customFormat="1" x14ac:dyDescent="0.15"/>
    <row r="739" s="2" customFormat="1" x14ac:dyDescent="0.15"/>
    <row r="740" s="2" customFormat="1" x14ac:dyDescent="0.15"/>
    <row r="741" s="2" customFormat="1" x14ac:dyDescent="0.15"/>
    <row r="742" s="2" customFormat="1" x14ac:dyDescent="0.15"/>
    <row r="743" s="2" customFormat="1" x14ac:dyDescent="0.15"/>
    <row r="744" s="2" customFormat="1" x14ac:dyDescent="0.15"/>
    <row r="745" s="2" customFormat="1" x14ac:dyDescent="0.15"/>
    <row r="746" s="2" customFormat="1" x14ac:dyDescent="0.15"/>
    <row r="747" s="2" customFormat="1" x14ac:dyDescent="0.15"/>
    <row r="748" s="2" customFormat="1" x14ac:dyDescent="0.15"/>
    <row r="749" s="2" customFormat="1" x14ac:dyDescent="0.15"/>
    <row r="750" s="2" customFormat="1" x14ac:dyDescent="0.15"/>
    <row r="751" s="2" customFormat="1" x14ac:dyDescent="0.15"/>
    <row r="752" s="2" customFormat="1" x14ac:dyDescent="0.15"/>
    <row r="753" s="2" customFormat="1" x14ac:dyDescent="0.15"/>
    <row r="754" s="2" customFormat="1" x14ac:dyDescent="0.15"/>
    <row r="755" s="2" customFormat="1" x14ac:dyDescent="0.15"/>
    <row r="756" s="2" customFormat="1" x14ac:dyDescent="0.15"/>
    <row r="757" s="2" customFormat="1" x14ac:dyDescent="0.15"/>
    <row r="758" s="2" customFormat="1" x14ac:dyDescent="0.15"/>
    <row r="759" s="2" customFormat="1" x14ac:dyDescent="0.15"/>
    <row r="760" s="2" customFormat="1" x14ac:dyDescent="0.15"/>
    <row r="761" s="2" customFormat="1" x14ac:dyDescent="0.15"/>
    <row r="762" s="2" customFormat="1" x14ac:dyDescent="0.15"/>
    <row r="763" s="2" customFormat="1" x14ac:dyDescent="0.15"/>
    <row r="764" s="2" customFormat="1" x14ac:dyDescent="0.15"/>
    <row r="765" s="2" customFormat="1" x14ac:dyDescent="0.15"/>
    <row r="766" s="2" customFormat="1" x14ac:dyDescent="0.15"/>
    <row r="767" s="2" customFormat="1" x14ac:dyDescent="0.15"/>
    <row r="768" s="2" customFormat="1" x14ac:dyDescent="0.15"/>
    <row r="769" s="2" customFormat="1" x14ac:dyDescent="0.15"/>
    <row r="770" s="2" customFormat="1" x14ac:dyDescent="0.15"/>
    <row r="771" s="2" customFormat="1" x14ac:dyDescent="0.15"/>
    <row r="772" s="2" customFormat="1" x14ac:dyDescent="0.15"/>
    <row r="773" s="2" customFormat="1" x14ac:dyDescent="0.15"/>
    <row r="774" s="2" customFormat="1" x14ac:dyDescent="0.15"/>
    <row r="775" s="2" customFormat="1" x14ac:dyDescent="0.15"/>
    <row r="776" s="2" customFormat="1" x14ac:dyDescent="0.15"/>
    <row r="777" s="2" customFormat="1" x14ac:dyDescent="0.15"/>
    <row r="778" s="2" customFormat="1" x14ac:dyDescent="0.15"/>
    <row r="779" s="2" customFormat="1" x14ac:dyDescent="0.15"/>
    <row r="780" s="2" customFormat="1" x14ac:dyDescent="0.15"/>
    <row r="781" s="2" customFormat="1" x14ac:dyDescent="0.15"/>
    <row r="782" s="2" customFormat="1" x14ac:dyDescent="0.15"/>
    <row r="783" s="2" customFormat="1" x14ac:dyDescent="0.15"/>
    <row r="784" s="2" customFormat="1" x14ac:dyDescent="0.15"/>
    <row r="785" s="2" customFormat="1" x14ac:dyDescent="0.15"/>
    <row r="786" s="2" customFormat="1" x14ac:dyDescent="0.15"/>
    <row r="787" s="2" customFormat="1" x14ac:dyDescent="0.15"/>
    <row r="788" s="2" customFormat="1" x14ac:dyDescent="0.15"/>
    <row r="789" s="2" customFormat="1" x14ac:dyDescent="0.15"/>
    <row r="790" s="2" customFormat="1" x14ac:dyDescent="0.15"/>
    <row r="791" s="2" customFormat="1" x14ac:dyDescent="0.15"/>
    <row r="792" s="2" customFormat="1" x14ac:dyDescent="0.15"/>
    <row r="793" s="2" customFormat="1" x14ac:dyDescent="0.15"/>
    <row r="794" s="2" customFormat="1" x14ac:dyDescent="0.15"/>
    <row r="795" s="2" customFormat="1" x14ac:dyDescent="0.15"/>
    <row r="796" s="2" customFormat="1" x14ac:dyDescent="0.15"/>
    <row r="797" s="2" customFormat="1" x14ac:dyDescent="0.15"/>
    <row r="798" s="2" customFormat="1" x14ac:dyDescent="0.15"/>
    <row r="799" s="2" customFormat="1" x14ac:dyDescent="0.15"/>
    <row r="800" s="2" customFormat="1" x14ac:dyDescent="0.15"/>
    <row r="801" s="2" customFormat="1" x14ac:dyDescent="0.15"/>
    <row r="802" s="2" customFormat="1" x14ac:dyDescent="0.15"/>
    <row r="803" s="2" customFormat="1" x14ac:dyDescent="0.15"/>
    <row r="804" s="2" customFormat="1" x14ac:dyDescent="0.15"/>
    <row r="805" s="2" customFormat="1" x14ac:dyDescent="0.15"/>
    <row r="806" s="2" customFormat="1" x14ac:dyDescent="0.15"/>
    <row r="807" s="2" customFormat="1" x14ac:dyDescent="0.15"/>
    <row r="808" s="2" customFormat="1" x14ac:dyDescent="0.15"/>
    <row r="809" s="2" customFormat="1" x14ac:dyDescent="0.15"/>
    <row r="810" s="2" customFormat="1" x14ac:dyDescent="0.15"/>
    <row r="811" s="2" customFormat="1" x14ac:dyDescent="0.15"/>
    <row r="812" s="2" customFormat="1" x14ac:dyDescent="0.15"/>
    <row r="813" s="2" customFormat="1" x14ac:dyDescent="0.15"/>
    <row r="814" s="2" customFormat="1" x14ac:dyDescent="0.15"/>
    <row r="815" s="2" customFormat="1" x14ac:dyDescent="0.15"/>
    <row r="816" s="2" customFormat="1" x14ac:dyDescent="0.15"/>
    <row r="817" s="2" customFormat="1" x14ac:dyDescent="0.15"/>
    <row r="818" s="2" customFormat="1" x14ac:dyDescent="0.15"/>
    <row r="819" s="2" customFormat="1" x14ac:dyDescent="0.15"/>
    <row r="820" s="2" customFormat="1" x14ac:dyDescent="0.15"/>
    <row r="821" s="2" customFormat="1" x14ac:dyDescent="0.15"/>
    <row r="822" s="2" customFormat="1" x14ac:dyDescent="0.15"/>
    <row r="823" s="2" customFormat="1" x14ac:dyDescent="0.15"/>
    <row r="824" s="2" customFormat="1" x14ac:dyDescent="0.15"/>
    <row r="825" s="2" customFormat="1" x14ac:dyDescent="0.15"/>
    <row r="826" s="2" customFormat="1" x14ac:dyDescent="0.15"/>
    <row r="827" s="2" customFormat="1" x14ac:dyDescent="0.15"/>
    <row r="828" s="2" customFormat="1" x14ac:dyDescent="0.15"/>
    <row r="829" s="2" customFormat="1" x14ac:dyDescent="0.15"/>
    <row r="830" s="2" customFormat="1" x14ac:dyDescent="0.15"/>
    <row r="831" s="2" customFormat="1" x14ac:dyDescent="0.15"/>
    <row r="832" s="2" customFormat="1" x14ac:dyDescent="0.15"/>
    <row r="833" s="2" customFormat="1" x14ac:dyDescent="0.15"/>
    <row r="834" s="2" customFormat="1" x14ac:dyDescent="0.15"/>
    <row r="835" s="2" customFormat="1" x14ac:dyDescent="0.15"/>
    <row r="836" s="2" customFormat="1" x14ac:dyDescent="0.15"/>
    <row r="837" s="2" customFormat="1" x14ac:dyDescent="0.15"/>
    <row r="838" s="2" customFormat="1" x14ac:dyDescent="0.15"/>
    <row r="839" s="2" customFormat="1" x14ac:dyDescent="0.15"/>
    <row r="840" s="2" customFormat="1" x14ac:dyDescent="0.15"/>
    <row r="841" s="2" customFormat="1" x14ac:dyDescent="0.15"/>
    <row r="842" s="2" customFormat="1" x14ac:dyDescent="0.15"/>
    <row r="843" s="2" customFormat="1" x14ac:dyDescent="0.15"/>
    <row r="844" s="2" customFormat="1" x14ac:dyDescent="0.15"/>
    <row r="845" s="2" customFormat="1" x14ac:dyDescent="0.15"/>
    <row r="846" s="2" customFormat="1" x14ac:dyDescent="0.15"/>
    <row r="847" s="2" customFormat="1" x14ac:dyDescent="0.15"/>
    <row r="848" s="2" customFormat="1" x14ac:dyDescent="0.15"/>
    <row r="849" s="2" customFormat="1" x14ac:dyDescent="0.15"/>
    <row r="850" s="2" customFormat="1" x14ac:dyDescent="0.15"/>
    <row r="851" s="2" customFormat="1" x14ac:dyDescent="0.15"/>
    <row r="852" s="2" customFormat="1" x14ac:dyDescent="0.15"/>
    <row r="853" s="2" customFormat="1" x14ac:dyDescent="0.15"/>
    <row r="854" s="2" customFormat="1" x14ac:dyDescent="0.15"/>
    <row r="855" s="2" customFormat="1" x14ac:dyDescent="0.15"/>
    <row r="856" s="2" customFormat="1" x14ac:dyDescent="0.15"/>
    <row r="857" s="2" customFormat="1" x14ac:dyDescent="0.15"/>
    <row r="858" s="2" customFormat="1" x14ac:dyDescent="0.15"/>
    <row r="859" s="2" customFormat="1" x14ac:dyDescent="0.15"/>
    <row r="860" s="2" customFormat="1" x14ac:dyDescent="0.15"/>
    <row r="861" s="2" customFormat="1" x14ac:dyDescent="0.15"/>
    <row r="862" s="2" customFormat="1" x14ac:dyDescent="0.15"/>
    <row r="863" s="2" customFormat="1" x14ac:dyDescent="0.15"/>
    <row r="864" s="2" customFormat="1" x14ac:dyDescent="0.15"/>
    <row r="865" s="2" customFormat="1" x14ac:dyDescent="0.15"/>
    <row r="866" s="2" customFormat="1" x14ac:dyDescent="0.15"/>
    <row r="867" s="2" customFormat="1" x14ac:dyDescent="0.15"/>
    <row r="868" s="2" customFormat="1" x14ac:dyDescent="0.15"/>
    <row r="869" s="2" customFormat="1" x14ac:dyDescent="0.15"/>
    <row r="870" s="2" customFormat="1" x14ac:dyDescent="0.15"/>
    <row r="871" s="2" customFormat="1" x14ac:dyDescent="0.15"/>
    <row r="872" s="2" customFormat="1" x14ac:dyDescent="0.15"/>
    <row r="873" s="2" customFormat="1" x14ac:dyDescent="0.15"/>
    <row r="874" s="2" customFormat="1" x14ac:dyDescent="0.15"/>
    <row r="875" s="2" customFormat="1" x14ac:dyDescent="0.15"/>
    <row r="876" s="2" customFormat="1" x14ac:dyDescent="0.15"/>
    <row r="877" s="2" customFormat="1" x14ac:dyDescent="0.15"/>
    <row r="878" s="2" customFormat="1" x14ac:dyDescent="0.15"/>
    <row r="879" s="2" customFormat="1" x14ac:dyDescent="0.15"/>
    <row r="880" s="2" customFormat="1" x14ac:dyDescent="0.15"/>
    <row r="881" s="2" customFormat="1" x14ac:dyDescent="0.15"/>
    <row r="882" s="2" customFormat="1" x14ac:dyDescent="0.15"/>
    <row r="883" s="2" customFormat="1" x14ac:dyDescent="0.15"/>
    <row r="884" s="2" customFormat="1" x14ac:dyDescent="0.15"/>
    <row r="885" s="2" customFormat="1" x14ac:dyDescent="0.15"/>
    <row r="886" s="2" customFormat="1" x14ac:dyDescent="0.15"/>
    <row r="887" s="2" customFormat="1" x14ac:dyDescent="0.15"/>
    <row r="888" s="2" customFormat="1" x14ac:dyDescent="0.15"/>
    <row r="889" s="2" customFormat="1" x14ac:dyDescent="0.15"/>
    <row r="890" s="2" customFormat="1" x14ac:dyDescent="0.15"/>
    <row r="891" s="2" customFormat="1" x14ac:dyDescent="0.15"/>
    <row r="892" s="2" customFormat="1" x14ac:dyDescent="0.15"/>
    <row r="893" s="2" customFormat="1" x14ac:dyDescent="0.15"/>
    <row r="894" s="2" customFormat="1" x14ac:dyDescent="0.15"/>
    <row r="895" s="2" customFormat="1" x14ac:dyDescent="0.15"/>
    <row r="896" s="2" customFormat="1" x14ac:dyDescent="0.15"/>
    <row r="897" s="2" customFormat="1" x14ac:dyDescent="0.15"/>
    <row r="898" s="2" customFormat="1" x14ac:dyDescent="0.15"/>
    <row r="899" s="2" customFormat="1" x14ac:dyDescent="0.15"/>
    <row r="900" s="2" customFormat="1" x14ac:dyDescent="0.15"/>
    <row r="901" s="2" customFormat="1" x14ac:dyDescent="0.15"/>
    <row r="902" s="2" customFormat="1" x14ac:dyDescent="0.15"/>
    <row r="903" s="2" customFormat="1" x14ac:dyDescent="0.15"/>
    <row r="904" s="2" customFormat="1" x14ac:dyDescent="0.15"/>
    <row r="905" s="2" customFormat="1" x14ac:dyDescent="0.15"/>
    <row r="906" s="2" customFormat="1" x14ac:dyDescent="0.15"/>
    <row r="907" s="2" customFormat="1" x14ac:dyDescent="0.15"/>
    <row r="908" s="2" customFormat="1" x14ac:dyDescent="0.15"/>
    <row r="909" s="2" customFormat="1" x14ac:dyDescent="0.15"/>
    <row r="910" s="2" customFormat="1" x14ac:dyDescent="0.15"/>
    <row r="911" s="2" customFormat="1" x14ac:dyDescent="0.15"/>
    <row r="912" s="2" customFormat="1" x14ac:dyDescent="0.15"/>
    <row r="913" s="2" customFormat="1" x14ac:dyDescent="0.15"/>
    <row r="914" s="2" customFormat="1" x14ac:dyDescent="0.15"/>
    <row r="915" s="2" customFormat="1" x14ac:dyDescent="0.15"/>
    <row r="916" s="2" customFormat="1" x14ac:dyDescent="0.15"/>
    <row r="917" s="2" customFormat="1" x14ac:dyDescent="0.15"/>
    <row r="918" s="2" customFormat="1" x14ac:dyDescent="0.15"/>
    <row r="919" s="2" customFormat="1" x14ac:dyDescent="0.15"/>
    <row r="920" s="2" customFormat="1" x14ac:dyDescent="0.15"/>
    <row r="921" s="2" customFormat="1" x14ac:dyDescent="0.15"/>
    <row r="922" s="2" customFormat="1" x14ac:dyDescent="0.15"/>
    <row r="923" s="2" customFormat="1" x14ac:dyDescent="0.15"/>
    <row r="924" s="2" customFormat="1" x14ac:dyDescent="0.15"/>
    <row r="925" s="2" customFormat="1" x14ac:dyDescent="0.15"/>
    <row r="926" s="2" customFormat="1" x14ac:dyDescent="0.15"/>
    <row r="927" s="2" customFormat="1" x14ac:dyDescent="0.15"/>
    <row r="928" s="2" customFormat="1" x14ac:dyDescent="0.15"/>
    <row r="929" s="2" customFormat="1" x14ac:dyDescent="0.15"/>
    <row r="930" s="2" customFormat="1" x14ac:dyDescent="0.15"/>
    <row r="931" s="2" customFormat="1" x14ac:dyDescent="0.15"/>
    <row r="932" s="2" customFormat="1" x14ac:dyDescent="0.15"/>
    <row r="933" s="2" customFormat="1" x14ac:dyDescent="0.15"/>
    <row r="934" s="2" customFormat="1" x14ac:dyDescent="0.15"/>
    <row r="935" s="2" customFormat="1" x14ac:dyDescent="0.15"/>
    <row r="936" s="2" customFormat="1" x14ac:dyDescent="0.15"/>
    <row r="937" s="2" customFormat="1" x14ac:dyDescent="0.15"/>
  </sheetData>
  <mergeCells count="4">
    <mergeCell ref="A2:O2"/>
    <mergeCell ref="B4:G4"/>
    <mergeCell ref="H4:L4"/>
    <mergeCell ref="A1:O1"/>
  </mergeCells>
  <printOptions horizontalCentered="1"/>
  <pageMargins left="0" right="0" top="0.5" bottom="0.5" header="0.3" footer="0.3"/>
  <pageSetup firstPageNumber="6" orientation="landscape" useFirstPageNumber="1" r:id="rId1"/>
  <headerFooter>
    <oddFooter>&amp;C&amp;"Arial,Regular"&amp;P</oddFooter>
  </headerFooter>
  <rowBreaks count="4" manualBreakCount="4">
    <brk id="45" max="14" man="1"/>
    <brk id="84" max="14" man="1"/>
    <brk id="123" max="14" man="1"/>
    <brk id="1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8"/>
  <sheetViews>
    <sheetView showGridLines="0" workbookViewId="0">
      <selection activeCell="M17" sqref="M17"/>
    </sheetView>
  </sheetViews>
  <sheetFormatPr defaultColWidth="9" defaultRowHeight="15" x14ac:dyDescent="0.2"/>
  <cols>
    <col min="1" max="8" width="9" style="53"/>
    <col min="9" max="9" width="15.25" style="53" customWidth="1"/>
    <col min="10" max="16384" width="9" style="53"/>
  </cols>
  <sheetData>
    <row r="1" spans="1:9" ht="15.75" x14ac:dyDescent="0.25">
      <c r="A1" s="55" t="s">
        <v>79</v>
      </c>
      <c r="B1" s="54"/>
      <c r="C1" s="54"/>
      <c r="D1" s="54"/>
      <c r="E1" s="54"/>
      <c r="F1" s="54"/>
      <c r="G1" s="54"/>
      <c r="H1" s="54"/>
      <c r="I1" s="54"/>
    </row>
    <row r="2" spans="1:9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ht="14.45" customHeight="1" x14ac:dyDescent="0.2">
      <c r="A3" s="54" t="s">
        <v>62</v>
      </c>
      <c r="B3" s="54"/>
      <c r="C3" s="54"/>
      <c r="D3" s="54"/>
      <c r="E3" s="54"/>
      <c r="F3" s="54"/>
      <c r="G3" s="54"/>
      <c r="H3" s="54"/>
      <c r="I3" s="54"/>
    </row>
    <row r="4" spans="1:9" ht="14.45" customHeight="1" x14ac:dyDescent="0.2">
      <c r="A4" s="54" t="s">
        <v>63</v>
      </c>
      <c r="B4" s="54"/>
      <c r="C4" s="54"/>
      <c r="D4" s="54"/>
      <c r="E4" s="54"/>
      <c r="F4" s="54"/>
      <c r="G4" s="54"/>
      <c r="H4" s="54"/>
      <c r="I4" s="54"/>
    </row>
    <row r="5" spans="1:9" ht="14.45" customHeight="1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s="54" customFormat="1" ht="14.45" customHeight="1" x14ac:dyDescent="0.2">
      <c r="A6" s="54" t="s">
        <v>64</v>
      </c>
    </row>
    <row r="7" spans="1:9" s="54" customFormat="1" ht="14.45" customHeight="1" x14ac:dyDescent="0.2">
      <c r="A7" s="54" t="s">
        <v>65</v>
      </c>
    </row>
    <row r="8" spans="1:9" ht="14.45" customHeight="1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9" s="54" customFormat="1" ht="14.45" customHeight="1" x14ac:dyDescent="0.2">
      <c r="A9" s="54" t="s">
        <v>66</v>
      </c>
    </row>
    <row r="10" spans="1:9" s="54" customFormat="1" ht="14.45" customHeight="1" x14ac:dyDescent="0.2">
      <c r="A10" s="54" t="s">
        <v>67</v>
      </c>
    </row>
    <row r="11" spans="1:9" s="54" customFormat="1" ht="14.45" customHeight="1" x14ac:dyDescent="0.2"/>
    <row r="12" spans="1:9" s="54" customFormat="1" ht="14.45" customHeight="1" x14ac:dyDescent="0.2">
      <c r="A12" s="54" t="s">
        <v>69</v>
      </c>
    </row>
    <row r="13" spans="1:9" ht="14.45" customHeight="1" x14ac:dyDescent="0.2">
      <c r="A13" s="54" t="s">
        <v>70</v>
      </c>
      <c r="B13" s="54"/>
      <c r="C13" s="54"/>
      <c r="D13" s="54"/>
      <c r="E13" s="54"/>
      <c r="F13" s="54"/>
      <c r="G13" s="54"/>
      <c r="H13" s="54"/>
      <c r="I13" s="54"/>
    </row>
    <row r="14" spans="1:9" ht="14.45" customHeight="1" x14ac:dyDescent="0.2">
      <c r="A14" s="56"/>
      <c r="B14" s="54"/>
      <c r="C14" s="54"/>
      <c r="D14" s="54"/>
      <c r="E14" s="54"/>
      <c r="F14" s="54"/>
      <c r="G14" s="54"/>
      <c r="H14" s="54"/>
      <c r="I14" s="54"/>
    </row>
    <row r="15" spans="1:9" s="54" customFormat="1" ht="14.45" customHeight="1" x14ac:dyDescent="0.2">
      <c r="A15" s="54" t="s">
        <v>68</v>
      </c>
    </row>
    <row r="16" spans="1:9" s="54" customFormat="1" ht="14.45" customHeight="1" x14ac:dyDescent="0.2">
      <c r="A16" s="54" t="s">
        <v>71</v>
      </c>
    </row>
    <row r="17" spans="1:9" ht="14.45" customHeight="1" x14ac:dyDescent="0.2">
      <c r="A17" s="54" t="s">
        <v>72</v>
      </c>
      <c r="B17" s="54"/>
      <c r="C17" s="54"/>
      <c r="D17" s="54"/>
      <c r="E17" s="54"/>
      <c r="F17" s="54"/>
      <c r="G17" s="54"/>
      <c r="H17" s="54"/>
      <c r="I17" s="54"/>
    </row>
    <row r="18" spans="1:9" ht="14.45" customHeight="1" x14ac:dyDescent="0.2">
      <c r="A18" s="54" t="s">
        <v>73</v>
      </c>
      <c r="B18" s="54"/>
      <c r="C18" s="54"/>
      <c r="D18" s="54"/>
      <c r="E18" s="54"/>
      <c r="F18" s="54"/>
      <c r="G18" s="54"/>
      <c r="H18" s="54"/>
      <c r="I18" s="54"/>
    </row>
    <row r="19" spans="1:9" ht="14.45" customHeight="1" x14ac:dyDescent="0.2">
      <c r="A19" s="56"/>
      <c r="B19" s="54"/>
      <c r="C19" s="54"/>
      <c r="D19" s="54"/>
      <c r="E19" s="54"/>
      <c r="F19" s="54"/>
      <c r="G19" s="54"/>
      <c r="H19" s="54"/>
      <c r="I19" s="54"/>
    </row>
    <row r="20" spans="1:9" s="54" customFormat="1" ht="14.45" customHeight="1" x14ac:dyDescent="0.2">
      <c r="A20" s="54" t="s">
        <v>74</v>
      </c>
    </row>
    <row r="21" spans="1:9" s="54" customFormat="1" ht="14.45" customHeight="1" x14ac:dyDescent="0.2">
      <c r="A21" s="54" t="s">
        <v>75</v>
      </c>
    </row>
    <row r="22" spans="1:9" s="54" customFormat="1" ht="14.45" customHeight="1" x14ac:dyDescent="0.2"/>
    <row r="23" spans="1:9" s="54" customFormat="1" ht="14.45" customHeight="1" x14ac:dyDescent="0.2">
      <c r="A23" s="54" t="s">
        <v>76</v>
      </c>
    </row>
    <row r="24" spans="1:9" s="54" customFormat="1" ht="14.45" customHeight="1" x14ac:dyDescent="0.2">
      <c r="A24" s="54" t="s">
        <v>77</v>
      </c>
    </row>
    <row r="25" spans="1:9" s="54" customFormat="1" ht="14.45" customHeight="1" x14ac:dyDescent="0.2"/>
    <row r="26" spans="1:9" s="54" customFormat="1" ht="14.45" customHeight="1" x14ac:dyDescent="0.2">
      <c r="A26" s="54" t="s">
        <v>60</v>
      </c>
    </row>
    <row r="27" spans="1:9" s="54" customFormat="1" ht="14.45" customHeight="1" x14ac:dyDescent="0.2"/>
    <row r="28" spans="1:9" s="54" customFormat="1" ht="14.45" customHeight="1" x14ac:dyDescent="0.2">
      <c r="A28" s="54" t="s">
        <v>61</v>
      </c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1987-2001</vt:lpstr>
      <vt:lpstr> 2002-2024</vt:lpstr>
      <vt:lpstr>Notes</vt:lpstr>
      <vt:lpstr>' 2002-2024'!Print_Area</vt:lpstr>
      <vt:lpstr>Notes!Print_Area</vt:lpstr>
      <vt:lpstr>' 2002-2024'!Print_Titles</vt:lpstr>
      <vt:lpstr>'1987-2001'!Print_Titles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2015-07-23T15:01:23Z</cp:lastPrinted>
  <dcterms:created xsi:type="dcterms:W3CDTF">2001-12-19T20:40:01Z</dcterms:created>
  <dcterms:modified xsi:type="dcterms:W3CDTF">2024-04-16T21:17:15Z</dcterms:modified>
</cp:coreProperties>
</file>