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\Research2\Statistical Digest\Working\Statistical Digest 2022\"/>
    </mc:Choice>
  </mc:AlternateContent>
  <xr:revisionPtr revIDLastSave="0" documentId="13_ncr:1_{EB2CC4DB-5E96-4183-A338-916FB6AADB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conomic Indicators" sheetId="1" r:id="rId1"/>
    <sheet name="Sheet1" sheetId="2" r:id="rId2"/>
  </sheets>
  <definedNames>
    <definedName name="_xlnm.Print_Area" localSheetId="0">'Economic Indicators'!$A$1:$U$69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1" l="1"/>
  <c r="W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B59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B55" i="1"/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N11" i="1" l="1"/>
  <c r="O11" i="1"/>
  <c r="P11" i="1"/>
  <c r="Q11" i="1"/>
  <c r="R11" i="1"/>
  <c r="S11" i="1"/>
  <c r="T11" i="1"/>
  <c r="U11" i="1"/>
  <c r="V11" i="1"/>
  <c r="M11" i="1"/>
  <c r="F10" i="1"/>
  <c r="G10" i="1"/>
  <c r="H10" i="1"/>
  <c r="I10" i="1"/>
  <c r="J10" i="1"/>
  <c r="K10" i="1"/>
  <c r="M10" i="1"/>
  <c r="N10" i="1"/>
  <c r="O10" i="1"/>
  <c r="P10" i="1"/>
  <c r="Q10" i="1"/>
  <c r="R10" i="1"/>
  <c r="S10" i="1"/>
  <c r="T10" i="1"/>
  <c r="U10" i="1"/>
  <c r="V10" i="1"/>
  <c r="F20" i="2" l="1"/>
  <c r="F16" i="2"/>
  <c r="F15" i="2"/>
  <c r="F12" i="2"/>
  <c r="F8" i="2"/>
  <c r="F7" i="2"/>
  <c r="F4" i="2"/>
  <c r="F1" i="2"/>
  <c r="D2" i="2"/>
  <c r="F2" i="2" s="1"/>
  <c r="D3" i="2"/>
  <c r="F3" i="2" s="1"/>
  <c r="D4" i="2"/>
  <c r="D5" i="2"/>
  <c r="F5" i="2" s="1"/>
  <c r="D6" i="2"/>
  <c r="F6" i="2" s="1"/>
  <c r="D7" i="2"/>
  <c r="D8" i="2"/>
  <c r="D9" i="2"/>
  <c r="F9" i="2" s="1"/>
  <c r="D10" i="2"/>
  <c r="F10" i="2" s="1"/>
  <c r="D11" i="2"/>
  <c r="F11" i="2" s="1"/>
  <c r="D12" i="2"/>
  <c r="D13" i="2"/>
  <c r="F13" i="2" s="1"/>
  <c r="D14" i="2"/>
  <c r="F14" i="2" s="1"/>
  <c r="D15" i="2"/>
  <c r="D16" i="2"/>
  <c r="D17" i="2"/>
  <c r="F17" i="2" s="1"/>
  <c r="D18" i="2"/>
  <c r="F18" i="2" s="1"/>
  <c r="D19" i="2"/>
  <c r="F19" i="2" s="1"/>
  <c r="D20" i="2"/>
  <c r="D21" i="2"/>
  <c r="F21" i="2" s="1"/>
  <c r="D22" i="2"/>
  <c r="F22" i="2" s="1"/>
  <c r="D1" i="2"/>
  <c r="G11" i="1" l="1"/>
  <c r="H11" i="1"/>
  <c r="G23" i="1" l="1"/>
  <c r="F23" i="1"/>
  <c r="E23" i="1"/>
  <c r="D23" i="1"/>
  <c r="C23" i="1"/>
  <c r="B23" i="1"/>
  <c r="B38" i="1" l="1"/>
  <c r="B35" i="1"/>
  <c r="K11" i="1" l="1"/>
  <c r="J11" i="1" l="1"/>
  <c r="I11" i="1" l="1"/>
  <c r="L11" i="1" l="1"/>
  <c r="I23" i="1" l="1"/>
  <c r="J23" i="1"/>
  <c r="K23" i="1"/>
  <c r="L23" i="1"/>
  <c r="I31" i="1" l="1"/>
  <c r="J31" i="1"/>
  <c r="K31" i="1"/>
  <c r="L31" i="1"/>
  <c r="D31" i="1" l="1"/>
  <c r="C31" i="1"/>
  <c r="B31" i="1"/>
  <c r="C25" i="1"/>
  <c r="E10" i="1"/>
  <c r="D10" i="1"/>
  <c r="C10" i="1"/>
  <c r="B10" i="1"/>
  <c r="C11" i="1" l="1"/>
  <c r="D11" i="1"/>
  <c r="E11" i="1"/>
  <c r="F11" i="1"/>
</calcChain>
</file>

<file path=xl/sharedStrings.xml><?xml version="1.0" encoding="utf-8"?>
<sst xmlns="http://schemas.openxmlformats.org/spreadsheetml/2006/main" count="77" uniqueCount="73">
  <si>
    <t xml:space="preserve">   Population (Thousands)</t>
  </si>
  <si>
    <t xml:space="preserve">   Employed Labour Force (Thousands)</t>
  </si>
  <si>
    <t xml:space="preserve"> INCOME</t>
  </si>
  <si>
    <t xml:space="preserve">          Primary Activities</t>
  </si>
  <si>
    <t xml:space="preserve">          Secondary Activities</t>
  </si>
  <si>
    <t xml:space="preserve">          Services</t>
  </si>
  <si>
    <t xml:space="preserve"> MONEY AND PRICES ($mn)</t>
  </si>
  <si>
    <t xml:space="preserve">   Inflation (Annual average percentage change)</t>
  </si>
  <si>
    <t xml:space="preserve">   Currency and Demand deposits (M1)</t>
  </si>
  <si>
    <t xml:space="preserve">   Quasi-Money (Savings and Time deposits)</t>
  </si>
  <si>
    <t xml:space="preserve"> CREDIT ($mn)</t>
  </si>
  <si>
    <t xml:space="preserve">   Public Sector</t>
  </si>
  <si>
    <t xml:space="preserve">   Private Sector</t>
  </si>
  <si>
    <t xml:space="preserve"> INTEREST RATE (%)</t>
  </si>
  <si>
    <t xml:space="preserve">   Weighted Average Lending Rate</t>
  </si>
  <si>
    <t xml:space="preserve">   Weighted Average Deposit Rate</t>
  </si>
  <si>
    <t xml:space="preserve">   Weighted Average Interest Rate Spread</t>
  </si>
  <si>
    <t xml:space="preserve">   Trade Balance</t>
  </si>
  <si>
    <t xml:space="preserve">   Remittances (Inflows)</t>
  </si>
  <si>
    <t xml:space="preserve">   Tourism (inflows)</t>
  </si>
  <si>
    <t xml:space="preserve">   Services (Net)</t>
  </si>
  <si>
    <t xml:space="preserve">   Current Account Balance</t>
  </si>
  <si>
    <t xml:space="preserve">   Capital and Financial Flows</t>
  </si>
  <si>
    <t xml:space="preserve">   Gross Change in Official International Reserves</t>
  </si>
  <si>
    <t xml:space="preserve"> PUBLIC SECTOR DEBT</t>
  </si>
  <si>
    <t xml:space="preserve">   Disbursed Outstanding External Debt (US $mn)</t>
  </si>
  <si>
    <t>Plus RMB Debt Service Pymts</t>
  </si>
  <si>
    <t>Less Refinancing, Reprofiling, Restructuring</t>
  </si>
  <si>
    <t xml:space="preserve"> BALANCE OF PAYMENTS (US $mn) </t>
  </si>
  <si>
    <t xml:space="preserve">   GDP at Current Market Prices ($mn)</t>
  </si>
  <si>
    <t xml:space="preserve">   Real GDP Growth (%)</t>
  </si>
  <si>
    <t>n.a.</t>
  </si>
  <si>
    <t xml:space="preserve">   Current Revenue</t>
  </si>
  <si>
    <t xml:space="preserve">   Current Expenditure</t>
  </si>
  <si>
    <t xml:space="preserve">   Current Account Surplus(+)/Deficit(-)</t>
  </si>
  <si>
    <t xml:space="preserve">   Capital Expenditure</t>
  </si>
  <si>
    <t xml:space="preserve">   Overall Surplus(+)/Deficit(-)</t>
  </si>
  <si>
    <t xml:space="preserve">   Ratio of Budget Deficit to GDP at Market Prices (%)</t>
  </si>
  <si>
    <t xml:space="preserve">   External Financing (Net)</t>
  </si>
  <si>
    <t xml:space="preserve">   Ratio of M2 to GDP (%)</t>
  </si>
  <si>
    <t xml:space="preserve">   Per Capita GDP ($, Current Market Prices)</t>
  </si>
  <si>
    <t xml:space="preserve">   Merchandise Imports (FOB)</t>
  </si>
  <si>
    <t>n.a. not available</t>
  </si>
  <si>
    <t xml:space="preserve">            Monthly Import Coverage </t>
  </si>
  <si>
    <t xml:space="preserve">   Disbursed Outstanding Domestic Debt ($mn)</t>
  </si>
  <si>
    <t xml:space="preserve">Belize: Major Economic Indicators </t>
  </si>
  <si>
    <t xml:space="preserve">   Ratio of Outstanding Debt to GDP at Market Prices (%)</t>
  </si>
  <si>
    <t xml:space="preserve">   Per Capita GDP (%)</t>
  </si>
  <si>
    <t xml:space="preserve"> CENTRAL GOVERNMENT FINANCES ($mn) </t>
  </si>
  <si>
    <r>
      <t xml:space="preserve">   Domestic Financing (Net)</t>
    </r>
    <r>
      <rPr>
        <vertAlign val="superscript"/>
        <sz val="10"/>
        <rFont val="Trebuchet MS"/>
        <family val="2"/>
      </rPr>
      <t>(1)</t>
    </r>
  </si>
  <si>
    <r>
      <t xml:space="preserve">   Merchandise Exports (FOB)</t>
    </r>
    <r>
      <rPr>
        <vertAlign val="superscript"/>
        <sz val="10"/>
        <color theme="1"/>
        <rFont val="Trebuchet MS"/>
        <family val="2"/>
      </rPr>
      <t>(2)</t>
    </r>
  </si>
  <si>
    <r>
      <t xml:space="preserve">   Gross Official International Reserves</t>
    </r>
    <r>
      <rPr>
        <vertAlign val="superscript"/>
        <sz val="10"/>
        <color theme="1"/>
        <rFont val="Trebuchet MS"/>
        <family val="2"/>
      </rPr>
      <t>(3)</t>
    </r>
  </si>
  <si>
    <r>
      <t xml:space="preserve">   External Debt Service Payments (US $mn)</t>
    </r>
    <r>
      <rPr>
        <vertAlign val="superscript"/>
        <sz val="10"/>
        <color theme="1"/>
        <rFont val="Trebuchet MS"/>
        <family val="2"/>
      </rPr>
      <t>(4)</t>
    </r>
  </si>
  <si>
    <t xml:space="preserve">   Unemployment Rate (%)</t>
  </si>
  <si>
    <t xml:space="preserve">   Domestic Debt Service Payments ($mn)</t>
  </si>
  <si>
    <t xml:space="preserve"> POPULATION AND EMPLOYMENT (At April)</t>
  </si>
  <si>
    <r>
      <rPr>
        <vertAlign val="superscript"/>
        <sz val="9"/>
        <rFont val="Trebuchet MS"/>
        <family val="2"/>
      </rPr>
      <t>(2)</t>
    </r>
    <r>
      <rPr>
        <sz val="9"/>
        <rFont val="Trebuchet MS"/>
        <family val="2"/>
      </rPr>
      <t xml:space="preserve"> Includes CFZ gross sales.</t>
    </r>
  </si>
  <si>
    <r>
      <rPr>
        <vertAlign val="superscript"/>
        <sz val="9"/>
        <rFont val="Trebuchet MS"/>
        <family val="2"/>
      </rPr>
      <t>(3)</t>
    </r>
    <r>
      <rPr>
        <sz val="9"/>
        <rFont val="Trebuchet MS"/>
        <family val="2"/>
      </rPr>
      <t xml:space="preserve"> Starting in 2005, these numbers have been revised to reflect only usuable reserves as defined by BPM5.</t>
    </r>
  </si>
  <si>
    <r>
      <rPr>
        <vertAlign val="superscript"/>
        <sz val="9"/>
        <rFont val="Trebuchet MS"/>
        <family val="2"/>
      </rPr>
      <t>P -</t>
    </r>
    <r>
      <rPr>
        <sz val="9"/>
        <rFont val="Trebuchet MS"/>
        <family val="2"/>
      </rPr>
      <t xml:space="preserve"> Provisional</t>
    </r>
  </si>
  <si>
    <r>
      <rPr>
        <vertAlign val="superscript"/>
        <sz val="9"/>
        <rFont val="Trebuchet MS"/>
        <family val="2"/>
      </rPr>
      <t>R -</t>
    </r>
    <r>
      <rPr>
        <sz val="9"/>
        <rFont val="Trebuchet MS"/>
        <family val="2"/>
      </rPr>
      <t xml:space="preserve"> Revised</t>
    </r>
  </si>
  <si>
    <r>
      <rPr>
        <i/>
        <sz val="9"/>
        <rFont val="Trebuchet MS"/>
        <family val="2"/>
      </rPr>
      <t>Sources</t>
    </r>
    <r>
      <rPr>
        <sz val="9"/>
        <rFont val="Trebuchet MS"/>
        <family val="2"/>
      </rPr>
      <t xml:space="preserve">: MOF, SIB and CBB                                 </t>
    </r>
  </si>
  <si>
    <r>
      <rPr>
        <vertAlign val="superscript"/>
        <sz val="9"/>
        <rFont val="Trebuchet MS"/>
        <family val="2"/>
      </rPr>
      <t>(1)</t>
    </r>
    <r>
      <rPr>
        <sz val="9"/>
        <rFont val="Trebuchet MS"/>
        <family val="2"/>
      </rPr>
      <t xml:space="preserve"> A total of $135.3mn (2015), $196.5mn (2016) and $208.3mn (2017) were deducted as payment for the acquisition of shares in the utility companies. </t>
    </r>
  </si>
  <si>
    <t xml:space="preserve">   External Debt Service Ratio (%)</t>
  </si>
  <si>
    <t xml:space="preserve">   Domestic Banks' Loans and Advances</t>
  </si>
  <si>
    <t>(4) Reflects actual 2013 debt service payment which excludes the $107.9mn haircut on the then (2013 debt exchange) restructured 2038 bond. Debt service payments for 2021, include the US $552.9mn paid to external bondholders to repurchase and retire the 2034 US Dollar Bond.</t>
  </si>
  <si>
    <t>2020R</t>
  </si>
  <si>
    <t>2021P</t>
  </si>
  <si>
    <r>
      <t>2021</t>
    </r>
    <r>
      <rPr>
        <b/>
        <vertAlign val="superscript"/>
        <sz val="10"/>
        <color theme="1"/>
        <rFont val="Trebuchet MS"/>
        <family val="2"/>
      </rPr>
      <t>R</t>
    </r>
  </si>
  <si>
    <r>
      <t>2022</t>
    </r>
    <r>
      <rPr>
        <b/>
        <vertAlign val="superscript"/>
        <sz val="10"/>
        <color theme="1"/>
        <rFont val="Trebuchet MS"/>
        <family val="2"/>
      </rPr>
      <t>P</t>
    </r>
  </si>
  <si>
    <t>2020</t>
  </si>
  <si>
    <t xml:space="preserve">   Broad Money Supply (M2)</t>
  </si>
  <si>
    <t xml:space="preserve">   Annual Change of M2 (%)</t>
  </si>
  <si>
    <t xml:space="preserve">   Sectoral Distribution of Constant 2014 GDP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</si>
</sst>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0_);_(* \(#,##0.00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1"/>
      <name val="Californian FB"/>
      <family val="1"/>
    </font>
    <font>
      <sz val="10"/>
      <name val="Californian FB"/>
      <family val="1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color theme="1"/>
      <name val="Trebuchet MS"/>
      <family val="2"/>
    </font>
    <font>
      <vertAlign val="superscript"/>
      <sz val="10"/>
      <color theme="1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vertAlign val="superscript"/>
      <sz val="10"/>
      <name val="Trebuchet MS"/>
      <family val="2"/>
    </font>
    <font>
      <b/>
      <sz val="11"/>
      <name val="arial"/>
      <family val="2"/>
    </font>
    <font>
      <b/>
      <vertAlign val="superscript"/>
      <sz val="10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vertAlign val="superscript"/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165" fontId="8" fillId="0" borderId="0" xfId="1" applyNumberFormat="1" applyFont="1" applyFill="1"/>
    <xf numFmtId="165" fontId="8" fillId="0" borderId="0" xfId="1" applyNumberFormat="1" applyFont="1" applyFill="1" applyBorder="1"/>
    <xf numFmtId="0" fontId="12" fillId="0" borderId="0" xfId="0" applyFont="1"/>
    <xf numFmtId="166" fontId="8" fillId="0" borderId="0" xfId="0" applyNumberFormat="1" applyFont="1"/>
    <xf numFmtId="166" fontId="8" fillId="0" borderId="0" xfId="7" applyNumberFormat="1" applyFont="1" applyFill="1" applyBorder="1"/>
    <xf numFmtId="164" fontId="0" fillId="0" borderId="0" xfId="0" applyNumberFormat="1"/>
    <xf numFmtId="165" fontId="8" fillId="0" borderId="0" xfId="0" applyNumberFormat="1" applyFont="1"/>
    <xf numFmtId="166" fontId="8" fillId="0" borderId="0" xfId="1" applyNumberFormat="1" applyFont="1" applyFill="1" applyBorder="1"/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165" fontId="8" fillId="0" borderId="0" xfId="1" applyNumberFormat="1" applyFont="1" applyFill="1" applyBorder="1" applyAlignment="1">
      <alignment horizontal="right"/>
    </xf>
    <xf numFmtId="166" fontId="0" fillId="0" borderId="0" xfId="0" applyNumberFormat="1"/>
    <xf numFmtId="170" fontId="8" fillId="0" borderId="0" xfId="1" applyNumberFormat="1" applyFont="1" applyFill="1"/>
    <xf numFmtId="167" fontId="8" fillId="0" borderId="0" xfId="1" applyNumberFormat="1" applyFont="1" applyFill="1"/>
    <xf numFmtId="168" fontId="0" fillId="0" borderId="0" xfId="1" applyNumberFormat="1" applyFont="1" applyFill="1"/>
    <xf numFmtId="9" fontId="0" fillId="0" borderId="0" xfId="7" applyFont="1" applyFill="1"/>
    <xf numFmtId="169" fontId="0" fillId="0" borderId="0" xfId="7" applyNumberFormat="1" applyFont="1" applyFill="1"/>
    <xf numFmtId="164" fontId="0" fillId="0" borderId="0" xfId="1" applyFont="1" applyFill="1"/>
    <xf numFmtId="166" fontId="12" fillId="0" borderId="0" xfId="0" applyNumberFormat="1" applyFont="1"/>
    <xf numFmtId="0" fontId="8" fillId="0" borderId="2" xfId="0" applyFont="1" applyBorder="1"/>
    <xf numFmtId="165" fontId="8" fillId="0" borderId="2" xfId="1" applyNumberFormat="1" applyFont="1" applyFill="1" applyBorder="1"/>
    <xf numFmtId="166" fontId="8" fillId="0" borderId="2" xfId="0" applyNumberFormat="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166" fontId="18" fillId="0" borderId="0" xfId="0" applyNumberFormat="1" applyFont="1"/>
    <xf numFmtId="0" fontId="20" fillId="0" borderId="0" xfId="0" applyFont="1"/>
    <xf numFmtId="0" fontId="7" fillId="0" borderId="0" xfId="0" applyFont="1"/>
    <xf numFmtId="0" fontId="17" fillId="0" borderId="0" xfId="0" applyFont="1"/>
    <xf numFmtId="0" fontId="6" fillId="0" borderId="0" xfId="0" applyFont="1"/>
    <xf numFmtId="166" fontId="1" fillId="0" borderId="0" xfId="0" applyNumberFormat="1" applyFont="1"/>
    <xf numFmtId="0" fontId="8" fillId="0" borderId="0" xfId="0" applyFont="1" applyAlignment="1">
      <alignment horizontal="right"/>
    </xf>
    <xf numFmtId="17" fontId="10" fillId="0" borderId="1" xfId="0" quotePrefix="1" applyNumberFormat="1" applyFont="1" applyBorder="1" applyAlignment="1">
      <alignment horizontal="right"/>
    </xf>
    <xf numFmtId="165" fontId="0" fillId="0" borderId="0" xfId="0" applyNumberFormat="1"/>
    <xf numFmtId="169" fontId="0" fillId="0" borderId="0" xfId="7" applyNumberFormat="1" applyFont="1"/>
  </cellXfs>
  <cellStyles count="10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4" xr:uid="{00000000-0005-0000-0000-000005000000}"/>
    <cellStyle name="Normal 5" xfId="6" xr:uid="{00000000-0005-0000-0000-000006000000}"/>
    <cellStyle name="Normal 6" xfId="8" xr:uid="{00000000-0005-0000-0000-000007000000}"/>
    <cellStyle name="Percent" xfId="7" builtinId="5"/>
    <cellStyle name="Percent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showGridLines="0" tabSelected="1" zoomScaleNormal="100" workbookViewId="0">
      <pane ySplit="3" topLeftCell="A4" activePane="bottomLeft" state="frozen"/>
      <selection pane="bottomLeft" activeCell="W9" sqref="W9:W11"/>
    </sheetView>
  </sheetViews>
  <sheetFormatPr defaultRowHeight="16.5" x14ac:dyDescent="0.3"/>
  <cols>
    <col min="1" max="1" width="50.5703125" customWidth="1"/>
    <col min="2" max="7" width="9" customWidth="1"/>
    <col min="8" max="8" width="9" style="34" customWidth="1"/>
    <col min="9" max="23" width="9" customWidth="1"/>
    <col min="24" max="24" width="16.85546875" bestFit="1" customWidth="1"/>
    <col min="25" max="25" width="17" bestFit="1" customWidth="1"/>
    <col min="26" max="27" width="11.85546875" bestFit="1" customWidth="1"/>
  </cols>
  <sheetData>
    <row r="1" spans="1:31" ht="12.75" customHeight="1" x14ac:dyDescent="0.2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1" ht="12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31" ht="21" customHeight="1" x14ac:dyDescent="0.3">
      <c r="A3" s="14"/>
      <c r="B3" s="12">
        <v>2001</v>
      </c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12">
        <v>2011</v>
      </c>
      <c r="M3" s="12">
        <v>2012</v>
      </c>
      <c r="N3" s="12">
        <v>2013</v>
      </c>
      <c r="O3" s="12">
        <v>2014</v>
      </c>
      <c r="P3" s="12">
        <v>2015</v>
      </c>
      <c r="Q3" s="12">
        <v>2016</v>
      </c>
      <c r="R3" s="12">
        <v>2017</v>
      </c>
      <c r="S3" s="13">
        <v>2018</v>
      </c>
      <c r="T3" s="13">
        <v>2019</v>
      </c>
      <c r="U3" s="38" t="s">
        <v>69</v>
      </c>
      <c r="V3" s="38" t="s">
        <v>67</v>
      </c>
      <c r="W3" s="38" t="s">
        <v>68</v>
      </c>
    </row>
    <row r="4" spans="1:31" ht="15" x14ac:dyDescent="0.3">
      <c r="A4" s="4" t="s">
        <v>55</v>
      </c>
      <c r="B4" s="2"/>
      <c r="C4" s="2"/>
      <c r="D4" s="2"/>
      <c r="E4" s="2"/>
      <c r="F4" s="3"/>
      <c r="G4" s="3"/>
      <c r="H4" s="3"/>
      <c r="I4" s="1"/>
      <c r="J4" s="3"/>
      <c r="K4" s="3"/>
      <c r="L4" s="1"/>
      <c r="M4" s="1"/>
      <c r="N4" s="4"/>
      <c r="O4" s="2"/>
      <c r="P4" s="2"/>
      <c r="Q4" s="1"/>
      <c r="R4" s="1"/>
      <c r="S4" s="1"/>
      <c r="T4" s="1"/>
      <c r="U4" s="1"/>
    </row>
    <row r="5" spans="1:31" ht="15" x14ac:dyDescent="0.3">
      <c r="A5" s="1" t="s">
        <v>0</v>
      </c>
      <c r="B5" s="2">
        <v>255.3</v>
      </c>
      <c r="C5" s="2">
        <v>262.7</v>
      </c>
      <c r="D5" s="2">
        <v>271.10000000000002</v>
      </c>
      <c r="E5" s="2">
        <v>281.11500000000001</v>
      </c>
      <c r="F5" s="3">
        <v>289.875</v>
      </c>
      <c r="G5" s="3">
        <v>299.76600000000002</v>
      </c>
      <c r="H5" s="3">
        <v>309.76</v>
      </c>
      <c r="I5" s="3">
        <v>321.66000000000003</v>
      </c>
      <c r="J5" s="3">
        <v>333.2</v>
      </c>
      <c r="K5" s="3">
        <v>322.971</v>
      </c>
      <c r="L5" s="15" t="s">
        <v>31</v>
      </c>
      <c r="M5" s="3">
        <v>338.93599999999998</v>
      </c>
      <c r="N5" s="8">
        <v>347.82400000000001</v>
      </c>
      <c r="O5" s="2">
        <v>358.89100000000099</v>
      </c>
      <c r="P5" s="2">
        <v>368.30200000001298</v>
      </c>
      <c r="Q5" s="2">
        <v>377.95949999999601</v>
      </c>
      <c r="R5" s="2">
        <v>387.87099999999998</v>
      </c>
      <c r="S5" s="2">
        <v>395.88199999999699</v>
      </c>
      <c r="T5" s="2">
        <v>408.47850000000102</v>
      </c>
      <c r="U5" s="2">
        <v>421.46376630156902</v>
      </c>
      <c r="V5" s="2">
        <v>432.51599999261902</v>
      </c>
      <c r="W5" s="2">
        <v>444.80200000190399</v>
      </c>
    </row>
    <row r="6" spans="1:31" ht="15" x14ac:dyDescent="0.3">
      <c r="A6" s="1" t="s">
        <v>1</v>
      </c>
      <c r="B6" s="2">
        <v>85.9</v>
      </c>
      <c r="C6" s="2">
        <v>84.7</v>
      </c>
      <c r="D6" s="2">
        <v>89.2</v>
      </c>
      <c r="E6" s="2">
        <v>95.911000000000001</v>
      </c>
      <c r="F6" s="3">
        <v>98.588999999999999</v>
      </c>
      <c r="G6" s="3">
        <v>102.233</v>
      </c>
      <c r="H6" s="3">
        <v>111.83499999999999</v>
      </c>
      <c r="I6" s="3">
        <v>114.46452442391623</v>
      </c>
      <c r="J6" s="3">
        <v>120.511</v>
      </c>
      <c r="K6" s="3">
        <v>100.71</v>
      </c>
      <c r="L6" s="15" t="s">
        <v>31</v>
      </c>
      <c r="M6" s="3">
        <v>126.72199999999999</v>
      </c>
      <c r="N6" s="8">
        <v>131.38</v>
      </c>
      <c r="O6" s="2">
        <v>134.554130045016</v>
      </c>
      <c r="P6" s="2">
        <v>139.31004010390799</v>
      </c>
      <c r="Q6" s="2">
        <v>145.61015282615099</v>
      </c>
      <c r="R6" s="2">
        <v>150.052763111144</v>
      </c>
      <c r="S6" s="2">
        <v>155.94984334581201</v>
      </c>
      <c r="T6" s="2">
        <v>167.65024300172701</v>
      </c>
      <c r="U6" s="2">
        <v>145.45507708981299</v>
      </c>
      <c r="V6" s="2">
        <v>174.23675949027</v>
      </c>
      <c r="W6" s="2">
        <v>182.08414221980101</v>
      </c>
      <c r="Y6" s="16"/>
      <c r="Z6" s="16"/>
      <c r="AA6" s="16"/>
    </row>
    <row r="7" spans="1:31" ht="15" x14ac:dyDescent="0.3">
      <c r="A7" s="1" t="s">
        <v>53</v>
      </c>
      <c r="B7" s="2">
        <v>9.1</v>
      </c>
      <c r="C7" s="2">
        <v>10</v>
      </c>
      <c r="D7" s="2">
        <v>12.9</v>
      </c>
      <c r="E7" s="2">
        <v>11.6</v>
      </c>
      <c r="F7" s="3">
        <v>11</v>
      </c>
      <c r="G7" s="3">
        <v>9.3718419233019521</v>
      </c>
      <c r="H7" s="3">
        <v>8.5396463205932687</v>
      </c>
      <c r="I7" s="3">
        <v>8.1999999999999993</v>
      </c>
      <c r="J7" s="3">
        <v>13.053735822919974</v>
      </c>
      <c r="K7" s="3">
        <v>23.3</v>
      </c>
      <c r="L7" s="15" t="s">
        <v>31</v>
      </c>
      <c r="M7" s="3">
        <v>14.4307968641327</v>
      </c>
      <c r="N7" s="8">
        <v>11.6802796544654</v>
      </c>
      <c r="O7" s="2">
        <v>11.567143301561</v>
      </c>
      <c r="P7" s="2">
        <v>10.1430645853934</v>
      </c>
      <c r="Q7" s="2">
        <v>9.5190705621748908</v>
      </c>
      <c r="R7" s="2">
        <v>9.3281657928515198</v>
      </c>
      <c r="S7" s="2">
        <v>9.3768194276317693</v>
      </c>
      <c r="T7" s="2">
        <v>9.0406927204340999</v>
      </c>
      <c r="U7" s="2">
        <v>13.743040310210599</v>
      </c>
      <c r="V7" s="2">
        <v>10.187704268527801</v>
      </c>
      <c r="W7" s="2">
        <v>5.02986975811391</v>
      </c>
    </row>
    <row r="8" spans="1:31" ht="15" x14ac:dyDescent="0.3">
      <c r="A8" s="4" t="s">
        <v>2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8"/>
      <c r="O8" s="2"/>
      <c r="P8" s="2"/>
      <c r="Q8" s="1"/>
      <c r="R8" s="1"/>
      <c r="S8" s="1"/>
      <c r="T8" s="1"/>
      <c r="U8" s="1"/>
    </row>
    <row r="9" spans="1:31" ht="15" x14ac:dyDescent="0.3">
      <c r="A9" s="1" t="s">
        <v>29</v>
      </c>
      <c r="B9" s="2">
        <v>2326.4488888011538</v>
      </c>
      <c r="C9" s="2">
        <v>2465.5223507445717</v>
      </c>
      <c r="D9" s="2">
        <v>2596.1885570746317</v>
      </c>
      <c r="E9" s="2">
        <v>2779.419083707799</v>
      </c>
      <c r="F9" s="3">
        <v>2923.0831726157689</v>
      </c>
      <c r="G9" s="3">
        <v>3161.9578015419029</v>
      </c>
      <c r="H9" s="3">
        <v>3392.2307833686846</v>
      </c>
      <c r="I9" s="3">
        <v>3458.1869488388734</v>
      </c>
      <c r="J9" s="3">
        <v>3361.3852888903671</v>
      </c>
      <c r="K9" s="3">
        <v>3477.3576204725177</v>
      </c>
      <c r="L9" s="3">
        <v>3639.0766784993689</v>
      </c>
      <c r="M9" s="3">
        <v>3806.4664518074901</v>
      </c>
      <c r="N9" s="3">
        <v>4059.1305647126392</v>
      </c>
      <c r="O9" s="2">
        <v>4275.9252839754372</v>
      </c>
      <c r="P9" s="2">
        <v>4420.8453403863759</v>
      </c>
      <c r="Q9" s="2">
        <v>4516.8601463940395</v>
      </c>
      <c r="R9" s="2">
        <v>4572.4430878851372</v>
      </c>
      <c r="S9" s="2">
        <v>4630.0600043985105</v>
      </c>
      <c r="T9" s="2">
        <v>4833.3014717729957</v>
      </c>
      <c r="U9" s="2">
        <v>4160.3196740186477</v>
      </c>
      <c r="V9" s="2">
        <v>4983.3468624524012</v>
      </c>
      <c r="W9" s="2">
        <v>5896.5064626771718</v>
      </c>
    </row>
    <row r="10" spans="1:31" ht="15" x14ac:dyDescent="0.3">
      <c r="A10" s="1" t="s">
        <v>40</v>
      </c>
      <c r="B10" s="2">
        <f t="shared" ref="B10:V10" si="0">+B9/B5*1000</f>
        <v>9112.6082600906921</v>
      </c>
      <c r="C10" s="2">
        <f t="shared" si="0"/>
        <v>9385.3153815933456</v>
      </c>
      <c r="D10" s="2">
        <f t="shared" si="0"/>
        <v>9576.4978128905623</v>
      </c>
      <c r="E10" s="2">
        <f t="shared" si="0"/>
        <v>9887.124784190808</v>
      </c>
      <c r="F10" s="2">
        <f t="shared" si="0"/>
        <v>10083.943674396789</v>
      </c>
      <c r="G10" s="2">
        <f t="shared" si="0"/>
        <v>10548.086846213055</v>
      </c>
      <c r="H10" s="2">
        <f t="shared" si="0"/>
        <v>10951.158262424731</v>
      </c>
      <c r="I10" s="2">
        <f t="shared" si="0"/>
        <v>10751.063075417749</v>
      </c>
      <c r="J10" s="2">
        <f t="shared" si="0"/>
        <v>10088.191143128353</v>
      </c>
      <c r="K10" s="2">
        <f t="shared" si="0"/>
        <v>10766.77974329744</v>
      </c>
      <c r="L10" s="2">
        <v>10958.301750458801</v>
      </c>
      <c r="M10" s="2">
        <f t="shared" si="0"/>
        <v>11230.634844948576</v>
      </c>
      <c r="N10" s="2">
        <f t="shared" si="0"/>
        <v>11670.070393971202</v>
      </c>
      <c r="O10" s="2">
        <f t="shared" si="0"/>
        <v>11914.272812568232</v>
      </c>
      <c r="P10" s="2">
        <f t="shared" si="0"/>
        <v>12003.316138349017</v>
      </c>
      <c r="Q10" s="2">
        <f t="shared" si="0"/>
        <v>11950.645892996703</v>
      </c>
      <c r="R10" s="2">
        <f t="shared" si="0"/>
        <v>11788.566528266194</v>
      </c>
      <c r="S10" s="2">
        <f t="shared" si="0"/>
        <v>11695.555757520033</v>
      </c>
      <c r="T10" s="2">
        <f t="shared" si="0"/>
        <v>11832.45010881352</v>
      </c>
      <c r="U10" s="2">
        <f t="shared" si="0"/>
        <v>9871.120619754116</v>
      </c>
      <c r="V10" s="2">
        <f t="shared" si="0"/>
        <v>11521.763038910567</v>
      </c>
      <c r="W10" s="2">
        <v>13256.474707065012</v>
      </c>
      <c r="X10" s="17"/>
      <c r="Y10" s="17"/>
      <c r="Z10" s="18"/>
      <c r="AA10" s="18"/>
      <c r="AB10" s="18"/>
    </row>
    <row r="11" spans="1:31" ht="15" x14ac:dyDescent="0.3">
      <c r="A11" s="1" t="s">
        <v>47</v>
      </c>
      <c r="B11" s="15" t="s">
        <v>31</v>
      </c>
      <c r="C11" s="3">
        <f t="shared" ref="C11:H11" si="1">(C10/B10-1)*100</f>
        <v>2.9926351898280634</v>
      </c>
      <c r="D11" s="3">
        <f t="shared" si="1"/>
        <v>2.0370378993567639</v>
      </c>
      <c r="E11" s="3">
        <f t="shared" si="1"/>
        <v>3.2436385134670287</v>
      </c>
      <c r="F11" s="3">
        <f t="shared" si="1"/>
        <v>1.990658502871212</v>
      </c>
      <c r="G11" s="3">
        <f t="shared" si="1"/>
        <v>4.6027941726284105</v>
      </c>
      <c r="H11" s="3">
        <f t="shared" si="1"/>
        <v>3.8212751002935308</v>
      </c>
      <c r="I11" s="3">
        <f>(I10/H10-1)*100</f>
        <v>-1.8271600337796401</v>
      </c>
      <c r="J11" s="3">
        <f>(J10/I10-1)*100</f>
        <v>-6.1656408081638858</v>
      </c>
      <c r="K11" s="3">
        <f>(K10/J10-1)*100</f>
        <v>6.7265636677722229</v>
      </c>
      <c r="L11" s="3">
        <f t="shared" ref="L11:M11" si="2">(L10/K10-1)*100</f>
        <v>1.778823489730863</v>
      </c>
      <c r="M11" s="3">
        <f t="shared" si="2"/>
        <v>2.4851760855953087</v>
      </c>
      <c r="N11" s="3">
        <f t="shared" ref="N11" si="3">(N10/M10-1)*100</f>
        <v>3.9128291061861109</v>
      </c>
      <c r="O11" s="3">
        <f t="shared" ref="O11" si="4">(O10/N10-1)*100</f>
        <v>2.092553089681326</v>
      </c>
      <c r="P11" s="3">
        <f t="shared" ref="P11" si="5">(P10/O10-1)*100</f>
        <v>0.74736685303071759</v>
      </c>
      <c r="Q11" s="3">
        <f t="shared" ref="Q11" si="6">(Q10/P10-1)*100</f>
        <v>-0.4387974518478277</v>
      </c>
      <c r="R11" s="3">
        <f t="shared" ref="R11" si="7">(R10/Q10-1)*100</f>
        <v>-1.3562393713421828</v>
      </c>
      <c r="S11" s="3">
        <f t="shared" ref="S11" si="8">(S10/R10-1)*100</f>
        <v>-0.78899135465828607</v>
      </c>
      <c r="T11" s="3">
        <f t="shared" ref="T11" si="9">(T10/S10-1)*100</f>
        <v>1.1704817978014148</v>
      </c>
      <c r="U11" s="3">
        <f t="shared" ref="U11" si="10">(U10/T10-1)*100</f>
        <v>-16.575852600455832</v>
      </c>
      <c r="V11" s="3">
        <f t="shared" ref="V11" si="11">(V10/U10-1)*100</f>
        <v>16.721935459416649</v>
      </c>
      <c r="W11" s="3">
        <v>15.05595682098379</v>
      </c>
      <c r="X11" s="7"/>
      <c r="AC11" s="3"/>
      <c r="AD11" s="3"/>
      <c r="AE11" s="3"/>
    </row>
    <row r="12" spans="1:31" ht="15" x14ac:dyDescent="0.3">
      <c r="A12" s="1" t="s">
        <v>30</v>
      </c>
      <c r="B12" s="2">
        <v>4.6677672617408721</v>
      </c>
      <c r="C12" s="2">
        <v>4.9598909843627945</v>
      </c>
      <c r="D12" s="2">
        <v>9.3546629698351715</v>
      </c>
      <c r="E12" s="2">
        <v>4.7763492801629583</v>
      </c>
      <c r="F12" s="3">
        <v>2.5573375128631795</v>
      </c>
      <c r="G12" s="3">
        <v>4.3517319419359008</v>
      </c>
      <c r="H12" s="3">
        <v>3.2968735385798018</v>
      </c>
      <c r="I12" s="3">
        <v>-1.5299220593967011</v>
      </c>
      <c r="J12" s="3">
        <v>-0.44134644656972383</v>
      </c>
      <c r="K12" s="3">
        <v>1.2552205374301071</v>
      </c>
      <c r="L12" s="3">
        <v>-0.1167768094734378</v>
      </c>
      <c r="M12" s="3">
        <v>3.8525653762773677</v>
      </c>
      <c r="N12" s="8">
        <v>4.5335217102603362</v>
      </c>
      <c r="O12" s="2">
        <v>4.0875818778609512</v>
      </c>
      <c r="P12" s="2">
        <v>3.3708508823698726</v>
      </c>
      <c r="Q12" s="2">
        <v>0.11992213967688248</v>
      </c>
      <c r="R12" s="2">
        <v>-1.7124540422407752</v>
      </c>
      <c r="S12" s="2">
        <v>1.1227396693833522</v>
      </c>
      <c r="T12" s="2">
        <v>4.4918468930253495</v>
      </c>
      <c r="U12" s="2">
        <v>-13.392192629615096</v>
      </c>
      <c r="V12" s="2">
        <v>15.208183482040493</v>
      </c>
      <c r="W12" s="2">
        <v>12.127790194982222</v>
      </c>
    </row>
    <row r="13" spans="1:31" ht="15" x14ac:dyDescent="0.3">
      <c r="A13" s="1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3"/>
      <c r="P13" s="3"/>
      <c r="Q13" s="1"/>
      <c r="R13" s="1"/>
      <c r="S13" s="1"/>
      <c r="T13" s="1"/>
      <c r="U13" s="1"/>
    </row>
    <row r="14" spans="1:31" ht="15" x14ac:dyDescent="0.3">
      <c r="A14" s="1" t="s">
        <v>3</v>
      </c>
      <c r="B14" s="2">
        <v>11.232574283039158</v>
      </c>
      <c r="C14" s="2">
        <v>10.538860192480225</v>
      </c>
      <c r="D14" s="2">
        <v>12.89951036578873</v>
      </c>
      <c r="E14" s="2">
        <v>13.446341713298301</v>
      </c>
      <c r="F14" s="3">
        <v>13.427548867651973</v>
      </c>
      <c r="G14" s="3">
        <v>14.56599181289887</v>
      </c>
      <c r="H14" s="3">
        <v>13.866277544204234</v>
      </c>
      <c r="I14" s="8">
        <v>14.162937224977028</v>
      </c>
      <c r="J14" s="3">
        <v>15.950931518895759</v>
      </c>
      <c r="K14" s="3">
        <v>15.854671644370679</v>
      </c>
      <c r="L14" s="8">
        <v>14.533248889346732</v>
      </c>
      <c r="M14" s="8">
        <v>14.197960802694848</v>
      </c>
      <c r="N14" s="8">
        <v>12.449674733713847</v>
      </c>
      <c r="O14" s="2">
        <v>12.469311990690999</v>
      </c>
      <c r="P14" s="2">
        <v>10.52687825952556</v>
      </c>
      <c r="Q14" s="2">
        <v>9.4069560296434478</v>
      </c>
      <c r="R14" s="2">
        <v>10.532559723319089</v>
      </c>
      <c r="S14" s="2">
        <v>10.251784181498838</v>
      </c>
      <c r="T14" s="2">
        <v>9.7642293502636033</v>
      </c>
      <c r="U14" s="2">
        <v>10.709348002771204</v>
      </c>
      <c r="V14" s="2">
        <v>11.37673043337597</v>
      </c>
      <c r="W14" s="2">
        <v>9.5104381960871525</v>
      </c>
    </row>
    <row r="15" spans="1:31" ht="15" x14ac:dyDescent="0.3">
      <c r="A15" s="1" t="s">
        <v>4</v>
      </c>
      <c r="B15" s="2">
        <v>21.424356057888168</v>
      </c>
      <c r="C15" s="2">
        <v>20.536364714192782</v>
      </c>
      <c r="D15" s="2">
        <v>16.739277770121593</v>
      </c>
      <c r="E15" s="2">
        <v>17.252365228618665</v>
      </c>
      <c r="F15" s="3">
        <v>16.590363051408268</v>
      </c>
      <c r="G15" s="3">
        <v>15.893967502414652</v>
      </c>
      <c r="H15" s="3">
        <v>15.537699504131078</v>
      </c>
      <c r="I15" s="3">
        <v>14.833990967339064</v>
      </c>
      <c r="J15" s="3">
        <v>14.548818883374629</v>
      </c>
      <c r="K15" s="3">
        <v>12.690805676356707</v>
      </c>
      <c r="L15" s="3">
        <v>12.828214051950235</v>
      </c>
      <c r="M15" s="3">
        <v>11.772349861033412</v>
      </c>
      <c r="N15" s="8">
        <v>12.93366016287146</v>
      </c>
      <c r="O15" s="2">
        <v>13.524909702275348</v>
      </c>
      <c r="P15" s="2">
        <v>13.562988439571338</v>
      </c>
      <c r="Q15" s="2">
        <v>14.8677116996876</v>
      </c>
      <c r="R15" s="2">
        <v>14.050710794450206</v>
      </c>
      <c r="S15" s="2">
        <v>13.854486007596586</v>
      </c>
      <c r="T15" s="2">
        <v>13.893034934069146</v>
      </c>
      <c r="U15" s="2">
        <v>16.413624094201552</v>
      </c>
      <c r="V15" s="2">
        <v>15.889483582882876</v>
      </c>
      <c r="W15" s="2">
        <v>15.209679415128289</v>
      </c>
      <c r="X15" s="19"/>
      <c r="Y15" s="19"/>
    </row>
    <row r="16" spans="1:31" ht="15" x14ac:dyDescent="0.3">
      <c r="A16" s="1" t="s">
        <v>5</v>
      </c>
      <c r="B16" s="2">
        <v>62.716324126037158</v>
      </c>
      <c r="C16" s="2">
        <v>62.669859558697674</v>
      </c>
      <c r="D16" s="2">
        <v>60.822494236207312</v>
      </c>
      <c r="E16" s="2">
        <v>60.116951408190609</v>
      </c>
      <c r="F16" s="3">
        <v>61.040673392622594</v>
      </c>
      <c r="G16" s="3">
        <v>59.456550088031513</v>
      </c>
      <c r="H16" s="3">
        <v>60.086449668620631</v>
      </c>
      <c r="I16" s="3">
        <v>60.504812150316553</v>
      </c>
      <c r="J16" s="3">
        <v>60.236815344975902</v>
      </c>
      <c r="K16" s="3">
        <v>61.128996875694433</v>
      </c>
      <c r="L16" s="3">
        <v>61.605699250526392</v>
      </c>
      <c r="M16" s="3">
        <v>62.589546368842832</v>
      </c>
      <c r="N16" s="8">
        <v>62.854297076596445</v>
      </c>
      <c r="O16" s="2">
        <v>61.928125789966046</v>
      </c>
      <c r="P16" s="2">
        <v>62.760895385935399</v>
      </c>
      <c r="Q16" s="2">
        <v>62.359433009739973</v>
      </c>
      <c r="R16" s="2">
        <v>62.953508912026543</v>
      </c>
      <c r="S16" s="2">
        <v>63.244512846929744</v>
      </c>
      <c r="T16" s="2">
        <v>63.678911455261236</v>
      </c>
      <c r="U16" s="2">
        <v>61.11903463013234</v>
      </c>
      <c r="V16" s="2">
        <v>60.423788702048284</v>
      </c>
      <c r="W16" s="2">
        <v>61.867842097091327</v>
      </c>
    </row>
    <row r="17" spans="1:27" ht="15" x14ac:dyDescent="0.3">
      <c r="A17" s="4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7"/>
      <c r="Y17" s="20"/>
    </row>
    <row r="18" spans="1:27" ht="15" x14ac:dyDescent="0.3">
      <c r="A18" s="1" t="s">
        <v>7</v>
      </c>
      <c r="B18" s="2">
        <v>1.1490375617166251</v>
      </c>
      <c r="C18" s="2">
        <v>2.1952624993680843</v>
      </c>
      <c r="D18" s="2">
        <v>2.6213952490016936</v>
      </c>
      <c r="E18" s="2">
        <v>3.0674396707134406</v>
      </c>
      <c r="F18" s="3">
        <v>3.6514178652733875</v>
      </c>
      <c r="G18" s="3">
        <v>4.2402666061158385</v>
      </c>
      <c r="H18" s="3">
        <v>2.3180827464201741</v>
      </c>
      <c r="I18" s="3">
        <v>6.4</v>
      </c>
      <c r="J18" s="3">
        <v>-1.1000000000000001</v>
      </c>
      <c r="K18" s="3">
        <v>0.9</v>
      </c>
      <c r="L18" s="3">
        <v>1.7</v>
      </c>
      <c r="M18" s="3">
        <v>1.3</v>
      </c>
      <c r="N18" s="3">
        <v>0.5</v>
      </c>
      <c r="O18" s="2">
        <v>1.2013996448106636</v>
      </c>
      <c r="P18" s="2">
        <v>-0.86158400942769109</v>
      </c>
      <c r="Q18" s="2">
        <v>0.6611735667569113</v>
      </c>
      <c r="R18" s="2">
        <v>1.1499178855233254</v>
      </c>
      <c r="S18" s="2">
        <v>0.26966581780178994</v>
      </c>
      <c r="T18" s="2">
        <v>0.1856129168021956</v>
      </c>
      <c r="U18" s="2">
        <v>0.12244574256259409</v>
      </c>
      <c r="V18" s="2">
        <v>3.2388446879638004</v>
      </c>
      <c r="W18" s="2">
        <v>6.2743982109303209</v>
      </c>
      <c r="Y18" s="21"/>
    </row>
    <row r="19" spans="1:27" ht="15" x14ac:dyDescent="0.3">
      <c r="A19" s="1" t="s">
        <v>8</v>
      </c>
      <c r="B19" s="3">
        <v>364.9</v>
      </c>
      <c r="C19" s="3">
        <v>358.2</v>
      </c>
      <c r="D19" s="3">
        <v>442.6</v>
      </c>
      <c r="E19" s="3">
        <v>492.6</v>
      </c>
      <c r="F19" s="3">
        <v>516</v>
      </c>
      <c r="G19" s="3">
        <v>617.79999999999995</v>
      </c>
      <c r="H19" s="3">
        <v>704.4</v>
      </c>
      <c r="I19" s="3">
        <v>706.2</v>
      </c>
      <c r="J19" s="3">
        <v>713.3</v>
      </c>
      <c r="K19" s="3">
        <v>707.9</v>
      </c>
      <c r="L19" s="3">
        <v>839.3</v>
      </c>
      <c r="M19" s="3">
        <v>1102.9000000000001</v>
      </c>
      <c r="N19" s="3">
        <v>1121.9000000000001</v>
      </c>
      <c r="O19" s="2">
        <v>1313.9</v>
      </c>
      <c r="P19" s="2">
        <v>1528.43</v>
      </c>
      <c r="Q19" s="2">
        <v>1471.8</v>
      </c>
      <c r="R19" s="2">
        <v>1565.9</v>
      </c>
      <c r="S19" s="2">
        <v>1598.5</v>
      </c>
      <c r="T19" s="2">
        <v>1681.846</v>
      </c>
      <c r="U19" s="2">
        <v>1965.5</v>
      </c>
      <c r="V19" s="2">
        <v>2233.1</v>
      </c>
      <c r="W19" s="2">
        <v>2423.5</v>
      </c>
    </row>
    <row r="20" spans="1:27" ht="15" x14ac:dyDescent="0.3">
      <c r="A20" s="1" t="s">
        <v>9</v>
      </c>
      <c r="B20" s="2">
        <v>676.3</v>
      </c>
      <c r="C20" s="2">
        <v>706</v>
      </c>
      <c r="D20" s="2">
        <v>659.6</v>
      </c>
      <c r="E20" s="2">
        <v>757.1</v>
      </c>
      <c r="F20" s="3">
        <v>815.8</v>
      </c>
      <c r="G20" s="3">
        <v>887.1</v>
      </c>
      <c r="H20" s="3">
        <v>1031.7</v>
      </c>
      <c r="I20" s="8">
        <v>1260.4000000000001</v>
      </c>
      <c r="J20" s="3">
        <v>1379.9</v>
      </c>
      <c r="K20" s="3">
        <v>1377</v>
      </c>
      <c r="L20" s="8">
        <v>1361.9</v>
      </c>
      <c r="M20" s="8">
        <v>1340.7</v>
      </c>
      <c r="N20" s="8">
        <v>1354.7</v>
      </c>
      <c r="O20" s="2">
        <v>1358.3</v>
      </c>
      <c r="P20" s="2">
        <v>1345.432</v>
      </c>
      <c r="Q20" s="2">
        <v>1478.395</v>
      </c>
      <c r="R20" s="2">
        <v>1372.6</v>
      </c>
      <c r="S20" s="2">
        <v>1418.8</v>
      </c>
      <c r="T20" s="2">
        <v>1510.425</v>
      </c>
      <c r="U20" s="2">
        <v>1568.3389999999999</v>
      </c>
      <c r="V20" s="2">
        <v>1735.5</v>
      </c>
      <c r="W20" s="2">
        <v>1731.0930000000001</v>
      </c>
      <c r="Y20" s="39"/>
      <c r="AA20" s="40"/>
    </row>
    <row r="21" spans="1:27" ht="15" x14ac:dyDescent="0.3">
      <c r="A21" s="1" t="s">
        <v>70</v>
      </c>
      <c r="B21" s="2">
        <v>1041.1999999999998</v>
      </c>
      <c r="C21" s="2">
        <v>1064.2</v>
      </c>
      <c r="D21" s="2">
        <v>1102.2</v>
      </c>
      <c r="E21" s="2">
        <v>1249.7</v>
      </c>
      <c r="F21" s="2">
        <v>1331.8</v>
      </c>
      <c r="G21" s="2">
        <v>1504.9</v>
      </c>
      <c r="H21" s="2">
        <v>1736.1</v>
      </c>
      <c r="I21" s="2">
        <v>1966.6000000000001</v>
      </c>
      <c r="J21" s="2">
        <v>2093.1999999999998</v>
      </c>
      <c r="K21" s="2">
        <v>2084.9</v>
      </c>
      <c r="L21" s="2">
        <v>2201.1999999999998</v>
      </c>
      <c r="M21" s="2">
        <v>2443.6000000000004</v>
      </c>
      <c r="N21" s="2">
        <v>2476.6000000000004</v>
      </c>
      <c r="O21" s="2">
        <v>2672.2</v>
      </c>
      <c r="P21" s="2">
        <v>2873.8620000000001</v>
      </c>
      <c r="Q21" s="2">
        <v>2950.1949999999997</v>
      </c>
      <c r="R21" s="2">
        <v>2938.5</v>
      </c>
      <c r="S21" s="2">
        <v>3017.3</v>
      </c>
      <c r="T21" s="2">
        <v>3192.2709999999997</v>
      </c>
      <c r="U21" s="2">
        <v>3533.8389999999999</v>
      </c>
      <c r="V21" s="2">
        <v>3968.6</v>
      </c>
      <c r="W21" s="2">
        <v>4154.5929999999998</v>
      </c>
    </row>
    <row r="22" spans="1:27" ht="15" x14ac:dyDescent="0.3">
      <c r="A22" s="1" t="s">
        <v>71</v>
      </c>
      <c r="B22" s="3">
        <v>7.8</v>
      </c>
      <c r="C22" s="3">
        <v>2.2089896273530765</v>
      </c>
      <c r="D22" s="3">
        <v>3.5707573764330007</v>
      </c>
      <c r="E22" s="3">
        <v>13.382326256577754</v>
      </c>
      <c r="F22" s="3">
        <v>6.5695766984076105</v>
      </c>
      <c r="G22" s="3">
        <v>12.997447064123751</v>
      </c>
      <c r="H22" s="3">
        <v>15.355481727574743</v>
      </c>
      <c r="I22" s="1">
        <v>13.3</v>
      </c>
      <c r="J22" s="3">
        <v>6.4</v>
      </c>
      <c r="K22" s="3">
        <v>-0.4</v>
      </c>
      <c r="L22" s="1">
        <v>5.6</v>
      </c>
      <c r="M22" s="5">
        <v>11</v>
      </c>
      <c r="N22" s="1">
        <v>1.4</v>
      </c>
      <c r="O22" s="2">
        <v>7.9</v>
      </c>
      <c r="P22" s="2">
        <v>7.6</v>
      </c>
      <c r="Q22" s="2">
        <v>2.7</v>
      </c>
      <c r="R22" s="2">
        <v>-0.4</v>
      </c>
      <c r="S22" s="2">
        <v>2.7</v>
      </c>
      <c r="T22" s="2">
        <v>5.8</v>
      </c>
      <c r="U22" s="3">
        <v>10.7</v>
      </c>
      <c r="V22" s="3">
        <v>12.301141942870593</v>
      </c>
      <c r="W22" s="3">
        <v>4.7</v>
      </c>
      <c r="X22" s="22"/>
      <c r="Y22" s="22"/>
    </row>
    <row r="23" spans="1:27" ht="15" x14ac:dyDescent="0.3">
      <c r="A23" s="1" t="s">
        <v>39</v>
      </c>
      <c r="B23" s="6">
        <f t="shared" ref="B23:G23" si="12">(B19+B20)/B9*100</f>
        <v>44.754905427410542</v>
      </c>
      <c r="C23" s="6">
        <f t="shared" si="12"/>
        <v>43.163267194824599</v>
      </c>
      <c r="D23" s="6">
        <f t="shared" si="12"/>
        <v>42.454543488241541</v>
      </c>
      <c r="E23" s="6">
        <f t="shared" si="12"/>
        <v>44.962632923023463</v>
      </c>
      <c r="F23" s="6">
        <f t="shared" si="12"/>
        <v>45.561481536914904</v>
      </c>
      <c r="G23" s="6">
        <f t="shared" si="12"/>
        <v>47.593930547275107</v>
      </c>
      <c r="H23" s="3">
        <v>67.26080069005927</v>
      </c>
      <c r="I23" s="6">
        <f t="shared" ref="I23:L23" si="13">(I19+I20)/I9*100</f>
        <v>56.867949277881259</v>
      </c>
      <c r="J23" s="6">
        <f t="shared" si="13"/>
        <v>62.27194504950635</v>
      </c>
      <c r="K23" s="6">
        <f t="shared" si="13"/>
        <v>59.956444736238993</v>
      </c>
      <c r="L23" s="6">
        <f t="shared" si="13"/>
        <v>60.487870810892055</v>
      </c>
      <c r="M23" s="6">
        <v>77.640153895276072</v>
      </c>
      <c r="N23" s="6">
        <v>76.987537338217109</v>
      </c>
      <c r="O23" s="2">
        <v>79.700225432864116</v>
      </c>
      <c r="P23" s="2">
        <v>65</v>
      </c>
      <c r="Q23" s="2">
        <v>65.3</v>
      </c>
      <c r="R23" s="2">
        <v>64.3</v>
      </c>
      <c r="S23" s="2">
        <v>65.2</v>
      </c>
      <c r="T23" s="2">
        <v>66</v>
      </c>
      <c r="U23" s="2">
        <v>84.9</v>
      </c>
      <c r="V23" s="2">
        <v>79.599999999999994</v>
      </c>
      <c r="W23" s="2">
        <v>70.5</v>
      </c>
      <c r="X23" s="36"/>
    </row>
    <row r="24" spans="1:27" ht="15" x14ac:dyDescent="0.3">
      <c r="A24" s="4" t="s">
        <v>10</v>
      </c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1"/>
      <c r="O24" s="2"/>
      <c r="P24" s="2"/>
      <c r="Q24" s="5"/>
      <c r="R24" s="5"/>
      <c r="S24" s="5"/>
      <c r="T24" s="5"/>
      <c r="U24" s="5"/>
      <c r="V24" s="5"/>
    </row>
    <row r="25" spans="1:27" ht="15" x14ac:dyDescent="0.3">
      <c r="A25" s="1" t="s">
        <v>63</v>
      </c>
      <c r="B25" s="2">
        <v>788.5</v>
      </c>
      <c r="C25" s="2">
        <f>SUM(C26:C27)</f>
        <v>904.6</v>
      </c>
      <c r="D25" s="2">
        <v>1041.7</v>
      </c>
      <c r="E25" s="2">
        <v>1176</v>
      </c>
      <c r="F25" s="3">
        <v>1254.7</v>
      </c>
      <c r="G25" s="3">
        <v>1390.5</v>
      </c>
      <c r="H25" s="3">
        <v>1599.6</v>
      </c>
      <c r="I25" s="3">
        <v>1742.4</v>
      </c>
      <c r="J25" s="3">
        <v>1805.4</v>
      </c>
      <c r="K25" s="3">
        <v>1762</v>
      </c>
      <c r="L25" s="3">
        <v>1756.5</v>
      </c>
      <c r="M25" s="3">
        <v>1802.6</v>
      </c>
      <c r="N25" s="1">
        <v>1854.3</v>
      </c>
      <c r="O25" s="2">
        <v>1933</v>
      </c>
      <c r="P25" s="2">
        <v>1985.7</v>
      </c>
      <c r="Q25" s="2">
        <v>2015</v>
      </c>
      <c r="R25" s="2">
        <v>2018.2</v>
      </c>
      <c r="S25" s="2">
        <v>2119.91</v>
      </c>
      <c r="T25" s="2">
        <v>2237.9960000000001</v>
      </c>
      <c r="U25" s="2">
        <v>2278.1</v>
      </c>
      <c r="V25" s="2">
        <v>2313</v>
      </c>
      <c r="W25" s="2">
        <v>2418.8000000000002</v>
      </c>
    </row>
    <row r="26" spans="1:27" ht="15" x14ac:dyDescent="0.3">
      <c r="A26" s="1" t="s">
        <v>11</v>
      </c>
      <c r="B26" s="2">
        <v>12.9</v>
      </c>
      <c r="C26" s="2">
        <v>16</v>
      </c>
      <c r="D26" s="2">
        <v>26.4</v>
      </c>
      <c r="E26" s="2">
        <v>46.3</v>
      </c>
      <c r="F26" s="3">
        <v>63</v>
      </c>
      <c r="G26" s="3">
        <v>48.5</v>
      </c>
      <c r="H26" s="3">
        <v>40.700000000000003</v>
      </c>
      <c r="I26" s="3">
        <v>19.100000000000001</v>
      </c>
      <c r="J26" s="3">
        <v>10.199999999999999</v>
      </c>
      <c r="K26" s="3">
        <v>8.9</v>
      </c>
      <c r="L26" s="3">
        <v>8.8000000000000007</v>
      </c>
      <c r="M26" s="3">
        <v>16.600000000000001</v>
      </c>
      <c r="N26" s="1">
        <v>23.8</v>
      </c>
      <c r="O26" s="2">
        <v>17.5</v>
      </c>
      <c r="P26" s="2">
        <v>11.308</v>
      </c>
      <c r="Q26" s="2">
        <v>8.7279999999999998</v>
      </c>
      <c r="R26" s="2">
        <v>5.3250000000000002</v>
      </c>
      <c r="S26" s="2">
        <v>50.612000000000002</v>
      </c>
      <c r="T26" s="2">
        <v>58.008000000000266</v>
      </c>
      <c r="U26" s="2">
        <v>41.3</v>
      </c>
      <c r="V26" s="2">
        <v>27.8</v>
      </c>
      <c r="W26" s="2">
        <v>26.027999999999999</v>
      </c>
    </row>
    <row r="27" spans="1:27" ht="15" x14ac:dyDescent="0.3">
      <c r="A27" s="1" t="s">
        <v>12</v>
      </c>
      <c r="B27" s="3">
        <v>775.6</v>
      </c>
      <c r="C27" s="3">
        <v>888.6</v>
      </c>
      <c r="D27" s="3">
        <v>1015.3</v>
      </c>
      <c r="E27" s="3">
        <v>1129.7</v>
      </c>
      <c r="F27" s="3">
        <v>1191.7</v>
      </c>
      <c r="G27" s="3">
        <v>1341.9</v>
      </c>
      <c r="H27" s="3">
        <v>1558.8</v>
      </c>
      <c r="I27" s="3">
        <v>1723.2</v>
      </c>
      <c r="J27" s="3">
        <v>1795.3</v>
      </c>
      <c r="K27" s="3">
        <v>1753.1</v>
      </c>
      <c r="L27" s="3">
        <v>1747.7</v>
      </c>
      <c r="M27" s="3">
        <v>1786</v>
      </c>
      <c r="N27" s="1">
        <v>1830.5</v>
      </c>
      <c r="O27" s="2">
        <v>1915.5</v>
      </c>
      <c r="P27" s="2">
        <v>1974.4380000000001</v>
      </c>
      <c r="Q27" s="2">
        <v>2006.318</v>
      </c>
      <c r="R27" s="2">
        <v>2012.866</v>
      </c>
      <c r="S27" s="2">
        <v>2069.2979999999998</v>
      </c>
      <c r="T27" s="2">
        <v>2179.9879999999998</v>
      </c>
      <c r="U27" s="2">
        <v>2236.7869999999998</v>
      </c>
      <c r="V27" s="2">
        <v>2285.1999999999998</v>
      </c>
      <c r="W27" s="2">
        <v>2392.8000000000002</v>
      </c>
    </row>
    <row r="28" spans="1:27" ht="15" x14ac:dyDescent="0.3">
      <c r="A28" s="4" t="s">
        <v>13</v>
      </c>
      <c r="B28" s="2"/>
      <c r="C28" s="2"/>
      <c r="D28" s="2"/>
      <c r="E28" s="2"/>
      <c r="F28" s="3"/>
      <c r="G28" s="3"/>
      <c r="H28" s="3"/>
      <c r="I28" s="1"/>
      <c r="J28" s="3"/>
      <c r="K28" s="3"/>
      <c r="L28" s="1"/>
      <c r="M28" s="1"/>
      <c r="N28" s="4"/>
      <c r="O28" s="2"/>
      <c r="P28" s="2"/>
      <c r="Q28" s="1"/>
      <c r="R28" s="1"/>
      <c r="S28" s="1"/>
      <c r="T28" s="1"/>
      <c r="U28" s="1"/>
    </row>
    <row r="29" spans="1:27" ht="15" x14ac:dyDescent="0.3">
      <c r="A29" s="1" t="s">
        <v>14</v>
      </c>
      <c r="B29" s="2">
        <v>15.4</v>
      </c>
      <c r="C29" s="2">
        <v>14.5</v>
      </c>
      <c r="D29" s="2">
        <v>14.2</v>
      </c>
      <c r="E29" s="2">
        <v>14</v>
      </c>
      <c r="F29" s="3">
        <v>14.3</v>
      </c>
      <c r="G29" s="3">
        <v>14.2</v>
      </c>
      <c r="H29" s="3">
        <v>14.3</v>
      </c>
      <c r="I29" s="3">
        <v>14.1</v>
      </c>
      <c r="J29" s="3">
        <v>13.98</v>
      </c>
      <c r="K29" s="3">
        <v>13.78</v>
      </c>
      <c r="L29" s="3">
        <v>12.93</v>
      </c>
      <c r="M29" s="3">
        <v>11.9</v>
      </c>
      <c r="N29" s="5">
        <v>11.12</v>
      </c>
      <c r="O29" s="2">
        <v>10.66</v>
      </c>
      <c r="P29" s="2">
        <v>10.029999999999999</v>
      </c>
      <c r="Q29" s="2">
        <v>9.66</v>
      </c>
      <c r="R29" s="2">
        <v>9.34</v>
      </c>
      <c r="S29" s="2">
        <v>8.98</v>
      </c>
      <c r="T29" s="2">
        <v>8.76</v>
      </c>
      <c r="U29" s="2">
        <v>8.5299999999999994</v>
      </c>
      <c r="V29" s="2">
        <v>8.43</v>
      </c>
      <c r="W29" s="2">
        <v>8.44</v>
      </c>
    </row>
    <row r="30" spans="1:27" ht="15" x14ac:dyDescent="0.3">
      <c r="A30" s="1" t="s">
        <v>15</v>
      </c>
      <c r="B30" s="2">
        <v>4.3</v>
      </c>
      <c r="C30" s="2">
        <v>4.5</v>
      </c>
      <c r="D30" s="2">
        <v>4.9000000000000004</v>
      </c>
      <c r="E30" s="2">
        <v>5.2</v>
      </c>
      <c r="F30" s="3">
        <v>5.5</v>
      </c>
      <c r="G30" s="3">
        <v>5.8</v>
      </c>
      <c r="H30" s="3">
        <v>6</v>
      </c>
      <c r="I30" s="3">
        <v>6.4</v>
      </c>
      <c r="J30" s="3">
        <v>6.12</v>
      </c>
      <c r="K30" s="3">
        <v>5.61</v>
      </c>
      <c r="L30" s="3">
        <v>3.7</v>
      </c>
      <c r="M30" s="3">
        <v>2.5499999999999998</v>
      </c>
      <c r="N30" s="5">
        <v>2.17</v>
      </c>
      <c r="O30" s="2">
        <v>1.73</v>
      </c>
      <c r="P30" s="2">
        <v>1.46</v>
      </c>
      <c r="Q30" s="2">
        <v>1.28</v>
      </c>
      <c r="R30" s="2">
        <v>1.21</v>
      </c>
      <c r="S30" s="2">
        <v>1.24</v>
      </c>
      <c r="T30" s="2">
        <v>1.1399999999999999</v>
      </c>
      <c r="U30" s="2">
        <v>1.26</v>
      </c>
      <c r="V30" s="2">
        <v>1.25</v>
      </c>
      <c r="W30" s="2">
        <v>1.22</v>
      </c>
    </row>
    <row r="31" spans="1:27" ht="15" x14ac:dyDescent="0.3">
      <c r="A31" s="1" t="s">
        <v>16</v>
      </c>
      <c r="B31" s="2">
        <f>B29-B30</f>
        <v>11.100000000000001</v>
      </c>
      <c r="C31" s="2">
        <f>C29-C30</f>
        <v>10</v>
      </c>
      <c r="D31" s="2">
        <f>D29-D30</f>
        <v>9.2999999999999989</v>
      </c>
      <c r="E31" s="2">
        <v>8.8000000000000007</v>
      </c>
      <c r="F31" s="3">
        <v>8.8000000000000007</v>
      </c>
      <c r="G31" s="3">
        <v>8.5</v>
      </c>
      <c r="H31" s="3">
        <v>8.3000000000000007</v>
      </c>
      <c r="I31" s="3">
        <f t="shared" ref="I31:L31" si="14">I29-I30</f>
        <v>7.6999999999999993</v>
      </c>
      <c r="J31" s="3">
        <f t="shared" si="14"/>
        <v>7.86</v>
      </c>
      <c r="K31" s="3">
        <f t="shared" si="14"/>
        <v>8.1699999999999982</v>
      </c>
      <c r="L31" s="3">
        <f t="shared" si="14"/>
        <v>9.23</v>
      </c>
      <c r="M31" s="3">
        <v>9.4</v>
      </c>
      <c r="N31" s="5">
        <v>8.9499999999999993</v>
      </c>
      <c r="O31" s="2">
        <v>8.93</v>
      </c>
      <c r="P31" s="2">
        <v>8.57</v>
      </c>
      <c r="Q31" s="2">
        <v>8.3800000000000008</v>
      </c>
      <c r="R31" s="2">
        <v>8.1300000000000008</v>
      </c>
      <c r="S31" s="2">
        <v>7.74</v>
      </c>
      <c r="T31" s="2">
        <v>7.62</v>
      </c>
      <c r="U31" s="2">
        <v>7.27</v>
      </c>
      <c r="V31" s="2">
        <v>7.18</v>
      </c>
      <c r="W31" s="2">
        <v>7.22</v>
      </c>
    </row>
    <row r="32" spans="1:27" ht="15" x14ac:dyDescent="0.3">
      <c r="A32" s="4" t="s">
        <v>48</v>
      </c>
      <c r="B32" s="2"/>
      <c r="C32" s="2"/>
      <c r="D32" s="2"/>
      <c r="E32" s="2"/>
      <c r="F32" s="3"/>
      <c r="G32" s="3"/>
      <c r="H32" s="3"/>
      <c r="I32" s="1"/>
      <c r="J32" s="3"/>
      <c r="K32" s="3"/>
      <c r="L32" s="1"/>
      <c r="M32" s="1"/>
      <c r="N32" s="5"/>
      <c r="O32" s="2"/>
      <c r="P32" s="2"/>
      <c r="Q32" s="1"/>
      <c r="R32" s="1"/>
      <c r="S32" s="1"/>
      <c r="T32" s="1"/>
      <c r="U32" s="1"/>
    </row>
    <row r="33" spans="1:25" ht="15" x14ac:dyDescent="0.3">
      <c r="A33" s="1" t="s">
        <v>32</v>
      </c>
      <c r="B33" s="16">
        <v>372.053</v>
      </c>
      <c r="C33" s="2">
        <v>425.75700000000001</v>
      </c>
      <c r="D33" s="2">
        <v>421.822</v>
      </c>
      <c r="E33" s="2">
        <v>461.99299999999999</v>
      </c>
      <c r="F33" s="2">
        <v>511.46999999999997</v>
      </c>
      <c r="G33" s="3">
        <v>565.94899999999996</v>
      </c>
      <c r="H33" s="3">
        <v>651.46500000000003</v>
      </c>
      <c r="I33" s="3">
        <v>732.34399999999994</v>
      </c>
      <c r="J33" s="3">
        <v>660.27417197999989</v>
      </c>
      <c r="K33" s="3">
        <v>753.76814981488076</v>
      </c>
      <c r="L33" s="3">
        <v>786.98607629000003</v>
      </c>
      <c r="M33" s="3">
        <v>825.60152360000006</v>
      </c>
      <c r="N33" s="9">
        <v>851.5803899</v>
      </c>
      <c r="O33" s="2">
        <v>911.68795306099992</v>
      </c>
      <c r="P33" s="2">
        <v>993.98549002000004</v>
      </c>
      <c r="Q33" s="2">
        <v>1002.5766254499999</v>
      </c>
      <c r="R33" s="2">
        <v>1047.93041249</v>
      </c>
      <c r="S33" s="2">
        <v>1139.3689157600002</v>
      </c>
      <c r="T33" s="2">
        <v>1147.6998944599998</v>
      </c>
      <c r="U33" s="2">
        <v>944.22107749999998</v>
      </c>
      <c r="V33" s="2">
        <v>1082.1860143899999</v>
      </c>
      <c r="W33" s="2">
        <v>1287.3826649999999</v>
      </c>
    </row>
    <row r="34" spans="1:25" ht="15" x14ac:dyDescent="0.3">
      <c r="A34" s="1" t="s">
        <v>33</v>
      </c>
      <c r="B34" s="5">
        <v>333.66499999999996</v>
      </c>
      <c r="C34" s="2">
        <v>333.44299999999998</v>
      </c>
      <c r="D34" s="2">
        <v>393.04599999999999</v>
      </c>
      <c r="E34" s="2">
        <v>467.68400000000003</v>
      </c>
      <c r="F34" s="2">
        <v>561.15099999999995</v>
      </c>
      <c r="G34" s="3">
        <v>550.83299999999997</v>
      </c>
      <c r="H34" s="3">
        <v>636.11899999999991</v>
      </c>
      <c r="I34" s="3">
        <v>617.86099999999999</v>
      </c>
      <c r="J34" s="3">
        <v>662.06600000000003</v>
      </c>
      <c r="K34" s="3">
        <v>682.73400000000004</v>
      </c>
      <c r="L34" s="3">
        <v>717.38</v>
      </c>
      <c r="M34" s="3">
        <v>740.84</v>
      </c>
      <c r="N34" s="9">
        <v>743.62199999999996</v>
      </c>
      <c r="O34" s="2">
        <v>817.48800000000006</v>
      </c>
      <c r="P34" s="2">
        <v>893.99</v>
      </c>
      <c r="Q34" s="2">
        <v>950.94100000000003</v>
      </c>
      <c r="R34" s="2">
        <v>1005.828</v>
      </c>
      <c r="S34" s="2">
        <v>1052.8508957189665</v>
      </c>
      <c r="T34" s="2">
        <v>1084.5</v>
      </c>
      <c r="U34" s="2">
        <v>1007.3785148400001</v>
      </c>
      <c r="V34" s="2">
        <v>933.91422256999988</v>
      </c>
      <c r="W34" s="2">
        <v>1036.2092167400001</v>
      </c>
    </row>
    <row r="35" spans="1:25" ht="15" x14ac:dyDescent="0.3">
      <c r="A35" s="1" t="s">
        <v>34</v>
      </c>
      <c r="B35" s="5">
        <f>B33-B34</f>
        <v>38.388000000000034</v>
      </c>
      <c r="C35" s="5">
        <f t="shared" ref="C35:W35" si="15">C33-C34</f>
        <v>92.314000000000021</v>
      </c>
      <c r="D35" s="5">
        <f t="shared" si="15"/>
        <v>28.77600000000001</v>
      </c>
      <c r="E35" s="5">
        <f t="shared" si="15"/>
        <v>-5.6910000000000309</v>
      </c>
      <c r="F35" s="5">
        <f t="shared" si="15"/>
        <v>-49.680999999999983</v>
      </c>
      <c r="G35" s="5">
        <f t="shared" si="15"/>
        <v>15.115999999999985</v>
      </c>
      <c r="H35" s="5">
        <f t="shared" si="15"/>
        <v>15.346000000000117</v>
      </c>
      <c r="I35" s="5">
        <f t="shared" si="15"/>
        <v>114.48299999999995</v>
      </c>
      <c r="J35" s="5">
        <f t="shared" si="15"/>
        <v>-1.7918280200001391</v>
      </c>
      <c r="K35" s="5">
        <f t="shared" si="15"/>
        <v>71.03414981488072</v>
      </c>
      <c r="L35" s="5">
        <f t="shared" si="15"/>
        <v>69.606076290000033</v>
      </c>
      <c r="M35" s="5">
        <f t="shared" si="15"/>
        <v>84.761523600000032</v>
      </c>
      <c r="N35" s="5">
        <f t="shared" si="15"/>
        <v>107.95838990000004</v>
      </c>
      <c r="O35" s="5">
        <f t="shared" si="15"/>
        <v>94.19995306099986</v>
      </c>
      <c r="P35" s="5">
        <f t="shared" si="15"/>
        <v>99.995490020000034</v>
      </c>
      <c r="Q35" s="5">
        <f t="shared" si="15"/>
        <v>51.635625449999907</v>
      </c>
      <c r="R35" s="5">
        <f t="shared" si="15"/>
        <v>42.102412490000006</v>
      </c>
      <c r="S35" s="5">
        <f t="shared" si="15"/>
        <v>86.518020041033651</v>
      </c>
      <c r="T35" s="5">
        <f t="shared" si="15"/>
        <v>63.199894459999769</v>
      </c>
      <c r="U35" s="5">
        <f t="shared" si="15"/>
        <v>-63.157437340000115</v>
      </c>
      <c r="V35" s="5">
        <f t="shared" si="15"/>
        <v>148.27179181999998</v>
      </c>
      <c r="W35" s="5">
        <f t="shared" si="15"/>
        <v>251.17344825999976</v>
      </c>
    </row>
    <row r="36" spans="1:25" ht="15" x14ac:dyDescent="0.3">
      <c r="A36" s="1" t="s">
        <v>35</v>
      </c>
      <c r="B36" s="5">
        <v>255.501</v>
      </c>
      <c r="C36" s="2">
        <v>260.30899999999997</v>
      </c>
      <c r="D36" s="2">
        <v>234.42399999999998</v>
      </c>
      <c r="E36" s="2">
        <v>179.62900000000002</v>
      </c>
      <c r="F36" s="2">
        <v>123.08799999999999</v>
      </c>
      <c r="G36" s="3">
        <v>97.745000000000005</v>
      </c>
      <c r="H36" s="3">
        <v>160.386</v>
      </c>
      <c r="I36" s="3">
        <v>141.60300000000001</v>
      </c>
      <c r="J36" s="3">
        <v>113.33056739999999</v>
      </c>
      <c r="K36" s="3">
        <v>133.13009541</v>
      </c>
      <c r="L36" s="3">
        <v>121.71434619999999</v>
      </c>
      <c r="M36" s="3">
        <v>161.89968254000001</v>
      </c>
      <c r="N36" s="9">
        <v>177.01149492000002</v>
      </c>
      <c r="O36" s="2">
        <v>281.54775170999994</v>
      </c>
      <c r="P36" s="2">
        <v>404.60288018999995</v>
      </c>
      <c r="Q36" s="2">
        <v>207.54507470999997</v>
      </c>
      <c r="R36" s="2">
        <v>171.76562631000002</v>
      </c>
      <c r="S36" s="2">
        <v>168.42504266000003</v>
      </c>
      <c r="T36" s="2">
        <v>222.16616047999997</v>
      </c>
      <c r="U36" s="2">
        <v>345.13407208000001</v>
      </c>
      <c r="V36" s="2">
        <v>234.14704673</v>
      </c>
      <c r="W36" s="2">
        <v>333.07721859000003</v>
      </c>
    </row>
    <row r="37" spans="1:25" ht="15" x14ac:dyDescent="0.3">
      <c r="A37" s="1" t="s">
        <v>36</v>
      </c>
      <c r="B37" s="5">
        <v>-130.52100000000002</v>
      </c>
      <c r="C37" s="2">
        <v>-114.82499999999997</v>
      </c>
      <c r="D37" s="2">
        <v>-174.43400000000003</v>
      </c>
      <c r="E37" s="2">
        <v>-128.14299999999997</v>
      </c>
      <c r="F37" s="2">
        <v>-152.29900000000004</v>
      </c>
      <c r="G37" s="3">
        <v>-47.361000000000018</v>
      </c>
      <c r="H37" s="3">
        <v>-30.83899999999997</v>
      </c>
      <c r="I37" s="3">
        <v>44.179999999999978</v>
      </c>
      <c r="J37" s="3">
        <v>-76.375363019999924</v>
      </c>
      <c r="K37" s="3">
        <v>-46.342663975119251</v>
      </c>
      <c r="L37" s="3">
        <v>-22.909513643324487</v>
      </c>
      <c r="M37" s="3">
        <v>-25.131747359999906</v>
      </c>
      <c r="N37" s="9">
        <v>-35.692851340000004</v>
      </c>
      <c r="O37" s="2">
        <v>-98.734349058999896</v>
      </c>
      <c r="P37" s="2">
        <v>-276.30189635999989</v>
      </c>
      <c r="Q37" s="2">
        <v>-119.06777762000013</v>
      </c>
      <c r="R37" s="2">
        <v>-103.36065453000015</v>
      </c>
      <c r="S37" s="2">
        <v>-27.572870388966578</v>
      </c>
      <c r="T37" s="2">
        <v>-130.32621244999996</v>
      </c>
      <c r="U37" s="2">
        <v>-365.9273138100001</v>
      </c>
      <c r="V37" s="2">
        <v>-67.239779420000076</v>
      </c>
      <c r="W37" s="2">
        <v>-43.939904909999989</v>
      </c>
    </row>
    <row r="38" spans="1:25" ht="15" x14ac:dyDescent="0.3">
      <c r="A38" s="1" t="s">
        <v>37</v>
      </c>
      <c r="B38" s="5">
        <f>B37/B9*100</f>
        <v>-5.610310229822371</v>
      </c>
      <c r="C38" s="5">
        <f t="shared" ref="C38:W38" si="16">C37/C9*100</f>
        <v>-4.6572281109243878</v>
      </c>
      <c r="D38" s="5">
        <f t="shared" si="16"/>
        <v>-6.7188494273524997</v>
      </c>
      <c r="E38" s="5">
        <f t="shared" si="16"/>
        <v>-4.6104238382451745</v>
      </c>
      <c r="F38" s="5">
        <f t="shared" si="16"/>
        <v>-5.2102178079220636</v>
      </c>
      <c r="G38" s="5">
        <f t="shared" si="16"/>
        <v>-1.4978378262007424</v>
      </c>
      <c r="H38" s="5">
        <f t="shared" si="16"/>
        <v>-0.90910677867780654</v>
      </c>
      <c r="I38" s="5">
        <f t="shared" si="16"/>
        <v>1.2775480520170817</v>
      </c>
      <c r="J38" s="5">
        <f t="shared" si="16"/>
        <v>-2.2721395036869554</v>
      </c>
      <c r="K38" s="5">
        <f t="shared" si="16"/>
        <v>-1.3326976696984656</v>
      </c>
      <c r="L38" s="5">
        <f t="shared" si="16"/>
        <v>-0.62954193239950051</v>
      </c>
      <c r="M38" s="5">
        <f t="shared" si="16"/>
        <v>-0.66023824663070829</v>
      </c>
      <c r="N38" s="5">
        <f t="shared" si="16"/>
        <v>-0.87932257341731579</v>
      </c>
      <c r="O38" s="5">
        <f t="shared" si="16"/>
        <v>-2.3090756386464273</v>
      </c>
      <c r="P38" s="5">
        <f t="shared" si="16"/>
        <v>-6.2499787955905166</v>
      </c>
      <c r="Q38" s="5">
        <f t="shared" si="16"/>
        <v>-2.6360740372945997</v>
      </c>
      <c r="R38" s="5">
        <f t="shared" si="16"/>
        <v>-2.2605126524998891</v>
      </c>
      <c r="S38" s="5">
        <f t="shared" si="16"/>
        <v>-0.59551864042307512</v>
      </c>
      <c r="T38" s="5">
        <f t="shared" si="16"/>
        <v>-2.6964221704588294</v>
      </c>
      <c r="U38" s="5">
        <f t="shared" si="16"/>
        <v>-8.7956537593788742</v>
      </c>
      <c r="V38" s="5">
        <f t="shared" si="16"/>
        <v>-1.3492895693580134</v>
      </c>
      <c r="W38" s="5">
        <f>W37/W9*100</f>
        <v>-0.7451853938959323</v>
      </c>
    </row>
    <row r="39" spans="1:25" ht="17.25" x14ac:dyDescent="0.3">
      <c r="A39" s="1" t="s">
        <v>49</v>
      </c>
      <c r="B39" s="37">
        <v>105.279048</v>
      </c>
      <c r="C39" s="2">
        <v>-229.858634</v>
      </c>
      <c r="D39" s="2">
        <v>-85.229430000000008</v>
      </c>
      <c r="E39" s="2">
        <v>-35.776000000000003</v>
      </c>
      <c r="F39" s="2">
        <v>-19.977459000000003</v>
      </c>
      <c r="G39" s="3">
        <v>-29.611943570000012</v>
      </c>
      <c r="H39" s="3">
        <v>32.351616340000014</v>
      </c>
      <c r="I39" s="3">
        <v>-23.34211870999998</v>
      </c>
      <c r="J39" s="3">
        <v>20.094802249999979</v>
      </c>
      <c r="K39" s="3">
        <v>45.686797929999983</v>
      </c>
      <c r="L39" s="3">
        <v>13.109189750000024</v>
      </c>
      <c r="M39" s="3">
        <v>16.609750729999991</v>
      </c>
      <c r="N39" s="9">
        <v>-147.9854</v>
      </c>
      <c r="O39" s="2">
        <v>-10.189801349999973</v>
      </c>
      <c r="P39" s="2">
        <v>184.06800000000001</v>
      </c>
      <c r="Q39" s="2">
        <v>66.158000000000001</v>
      </c>
      <c r="R39" s="2">
        <v>13.28</v>
      </c>
      <c r="S39" s="2">
        <v>-2.941017730000036</v>
      </c>
      <c r="T39" s="2">
        <v>54.296999999999997</v>
      </c>
      <c r="U39" s="2">
        <v>162.19900000000001</v>
      </c>
      <c r="V39" s="2">
        <v>66.278000000000006</v>
      </c>
      <c r="W39" s="2">
        <v>31.82</v>
      </c>
    </row>
    <row r="40" spans="1:25" ht="15" x14ac:dyDescent="0.3">
      <c r="A40" s="1" t="s">
        <v>38</v>
      </c>
      <c r="B40" s="37" t="s">
        <v>31</v>
      </c>
      <c r="C40" s="3">
        <v>278.32799999999997</v>
      </c>
      <c r="D40" s="3">
        <v>380.71199999999999</v>
      </c>
      <c r="E40" s="3">
        <v>179.9</v>
      </c>
      <c r="F40" s="3">
        <v>127.6</v>
      </c>
      <c r="G40" s="3">
        <v>56</v>
      </c>
      <c r="H40" s="3">
        <v>-0.960999999999534</v>
      </c>
      <c r="I40" s="3">
        <v>-3.2530000000000001</v>
      </c>
      <c r="J40" s="3">
        <v>63.1205</v>
      </c>
      <c r="K40" s="3">
        <v>7.0970000000000004</v>
      </c>
      <c r="L40" s="3">
        <v>17.825900000000001</v>
      </c>
      <c r="M40" s="3">
        <v>15.481938</v>
      </c>
      <c r="N40" s="9">
        <v>183.934</v>
      </c>
      <c r="O40" s="2">
        <v>104.06699999999999</v>
      </c>
      <c r="P40" s="2">
        <v>100.185</v>
      </c>
      <c r="Q40" s="2">
        <v>47.061</v>
      </c>
      <c r="R40" s="2">
        <v>90.018000000000001</v>
      </c>
      <c r="S40" s="2">
        <v>23.123000000000005</v>
      </c>
      <c r="T40" s="2">
        <v>37.195999999999998</v>
      </c>
      <c r="U40" s="2">
        <v>201.666</v>
      </c>
      <c r="V40" s="2">
        <v>74.168999999999997</v>
      </c>
      <c r="W40" s="2">
        <v>54.914000000000001</v>
      </c>
    </row>
    <row r="41" spans="1:25" ht="15" x14ac:dyDescent="0.3">
      <c r="A41" s="4" t="s">
        <v>28</v>
      </c>
      <c r="B41" s="2"/>
      <c r="C41" s="2"/>
      <c r="D41" s="2"/>
      <c r="E41" s="2"/>
      <c r="F41" s="3"/>
      <c r="G41" s="3"/>
      <c r="H41" s="3"/>
      <c r="I41" s="1"/>
      <c r="J41" s="3"/>
      <c r="K41" s="3"/>
      <c r="L41" s="1"/>
      <c r="M41" s="1"/>
      <c r="N41" s="23"/>
      <c r="O41" s="2"/>
      <c r="P41" s="2"/>
      <c r="Q41" s="1"/>
      <c r="R41" s="1"/>
      <c r="S41" s="1"/>
      <c r="T41" s="1"/>
      <c r="U41" s="1"/>
      <c r="W41" s="2"/>
    </row>
    <row r="42" spans="1:25" ht="17.25" x14ac:dyDescent="0.3">
      <c r="A42" s="1" t="s">
        <v>50</v>
      </c>
      <c r="B42" s="2">
        <v>269.07057515000002</v>
      </c>
      <c r="C42" s="2">
        <v>309.71422232999998</v>
      </c>
      <c r="D42" s="2">
        <v>315.50768405999997</v>
      </c>
      <c r="E42" s="2">
        <v>308.38762072999998</v>
      </c>
      <c r="F42" s="3">
        <v>325.22805981500005</v>
      </c>
      <c r="G42" s="3">
        <v>427.14402093000001</v>
      </c>
      <c r="H42" s="3">
        <v>425.57439373016996</v>
      </c>
      <c r="I42" s="3">
        <v>480.13068388860512</v>
      </c>
      <c r="J42" s="3">
        <v>383.10335480859999</v>
      </c>
      <c r="K42" s="3">
        <v>475.73895632549562</v>
      </c>
      <c r="L42" s="3">
        <v>603.25525035789826</v>
      </c>
      <c r="M42" s="3">
        <v>627.85415269700002</v>
      </c>
      <c r="N42" s="9">
        <v>608.58613889215007</v>
      </c>
      <c r="O42" s="2">
        <v>589.7253286186251</v>
      </c>
      <c r="P42" s="2">
        <v>537.91175079999994</v>
      </c>
      <c r="Q42" s="2">
        <v>442.79971793595746</v>
      </c>
      <c r="R42" s="2">
        <v>457.13522436557543</v>
      </c>
      <c r="S42" s="2">
        <v>451.72606140466002</v>
      </c>
      <c r="T42" s="2">
        <v>425.27499999999998</v>
      </c>
      <c r="U42" s="2">
        <v>288.99812907365703</v>
      </c>
      <c r="V42" s="2">
        <v>422.12297391725008</v>
      </c>
      <c r="W42" s="2">
        <v>494.35619821546402</v>
      </c>
      <c r="X42" s="16"/>
      <c r="Y42" s="16"/>
    </row>
    <row r="43" spans="1:25" ht="15" x14ac:dyDescent="0.3">
      <c r="A43" s="1" t="s">
        <v>41</v>
      </c>
      <c r="B43" s="2">
        <v>478.05066939737497</v>
      </c>
      <c r="C43" s="2">
        <v>496.906316273958</v>
      </c>
      <c r="D43" s="2">
        <v>522.34308991499995</v>
      </c>
      <c r="E43" s="2">
        <v>480.69393082296699</v>
      </c>
      <c r="F43" s="3">
        <v>556.22015758885004</v>
      </c>
      <c r="G43" s="3">
        <v>611.92976759285</v>
      </c>
      <c r="H43" s="3">
        <v>642.01685804688498</v>
      </c>
      <c r="I43" s="3">
        <v>788.23925384450604</v>
      </c>
      <c r="J43" s="3">
        <v>620.11049752705003</v>
      </c>
      <c r="K43" s="3">
        <v>649.77768766809697</v>
      </c>
      <c r="L43" s="3">
        <v>773.94492788580703</v>
      </c>
      <c r="M43" s="3">
        <v>836.9796498889657</v>
      </c>
      <c r="N43" s="9">
        <v>875.90731314081449</v>
      </c>
      <c r="O43" s="2">
        <v>938.7465740521302</v>
      </c>
      <c r="P43" s="2">
        <v>961.2645</v>
      </c>
      <c r="Q43" s="2">
        <v>875.121869516743</v>
      </c>
      <c r="R43" s="2">
        <v>848.26519638305604</v>
      </c>
      <c r="S43" s="2">
        <v>896.946159547815</v>
      </c>
      <c r="T43" s="2">
        <v>968.50149999999996</v>
      </c>
      <c r="U43" s="2">
        <v>731.43192995183995</v>
      </c>
      <c r="V43" s="2">
        <v>956.08604979971437</v>
      </c>
      <c r="W43" s="2">
        <v>1223.6358793615054</v>
      </c>
      <c r="X43" s="16"/>
      <c r="Y43" s="16"/>
    </row>
    <row r="44" spans="1:25" ht="15" x14ac:dyDescent="0.3">
      <c r="A44" s="1" t="s">
        <v>17</v>
      </c>
      <c r="B44" s="2">
        <v>-208.98009424737495</v>
      </c>
      <c r="C44" s="2">
        <v>-187.19209394395801</v>
      </c>
      <c r="D44" s="2">
        <v>-206.83540585499998</v>
      </c>
      <c r="E44" s="2">
        <v>-172.30631009296701</v>
      </c>
      <c r="F44" s="2">
        <v>-230.99209777384999</v>
      </c>
      <c r="G44" s="2">
        <v>-184.78574666284999</v>
      </c>
      <c r="H44" s="2">
        <v>-216.44246431671502</v>
      </c>
      <c r="I44" s="2">
        <v>-308.10856995590092</v>
      </c>
      <c r="J44" s="2">
        <v>-237.00714271845004</v>
      </c>
      <c r="K44" s="2">
        <v>-174.03873134260135</v>
      </c>
      <c r="L44" s="2">
        <v>-170.68967752790877</v>
      </c>
      <c r="M44" s="2">
        <v>-209.12549719196568</v>
      </c>
      <c r="N44" s="2">
        <v>-267.32117424866442</v>
      </c>
      <c r="O44" s="2">
        <v>-349.0212454335051</v>
      </c>
      <c r="P44" s="2">
        <v>-423.35313000000002</v>
      </c>
      <c r="Q44" s="2">
        <v>-432.32215158078532</v>
      </c>
      <c r="R44" s="2">
        <v>-391.12997201748107</v>
      </c>
      <c r="S44" s="2">
        <v>-445.22009814315697</v>
      </c>
      <c r="T44" s="2">
        <v>-543.22450000000003</v>
      </c>
      <c r="U44" s="2">
        <v>-442.43380087818252</v>
      </c>
      <c r="V44" s="2">
        <v>-533.9630758824643</v>
      </c>
      <c r="W44" s="2">
        <v>-729.27968114604141</v>
      </c>
      <c r="X44" s="16"/>
      <c r="Y44" s="16"/>
    </row>
    <row r="45" spans="1:25" ht="15" x14ac:dyDescent="0.3">
      <c r="A45" s="1" t="s">
        <v>18</v>
      </c>
      <c r="B45" s="2">
        <v>26.408157607474209</v>
      </c>
      <c r="C45" s="2">
        <v>24.946461721113213</v>
      </c>
      <c r="D45" s="2">
        <v>29.674262231391481</v>
      </c>
      <c r="E45" s="2">
        <v>31.211928540845186</v>
      </c>
      <c r="F45" s="3">
        <v>40.921492844601914</v>
      </c>
      <c r="G45" s="3">
        <v>57.849052287062534</v>
      </c>
      <c r="H45" s="3">
        <v>70.761753686679356</v>
      </c>
      <c r="I45" s="3">
        <v>74.131493813169428</v>
      </c>
      <c r="J45" s="3">
        <v>76.220892102938734</v>
      </c>
      <c r="K45" s="3">
        <v>75.777060092212267</v>
      </c>
      <c r="L45" s="3">
        <v>73.296606312601256</v>
      </c>
      <c r="M45" s="3">
        <v>73.588137188262451</v>
      </c>
      <c r="N45" s="9">
        <v>72.044200870204605</v>
      </c>
      <c r="O45" s="2">
        <v>77.976908123861946</v>
      </c>
      <c r="P45" s="2">
        <v>82.386499999999998</v>
      </c>
      <c r="Q45" s="2">
        <v>87.164500000000004</v>
      </c>
      <c r="R45" s="2">
        <v>87.857006797122409</v>
      </c>
      <c r="S45" s="2">
        <v>89.651984439194507</v>
      </c>
      <c r="T45" s="2">
        <v>94.459240618486518</v>
      </c>
      <c r="U45" s="2">
        <v>118.3261099178965</v>
      </c>
      <c r="V45" s="2">
        <v>133.00238749717801</v>
      </c>
      <c r="W45" s="2">
        <v>140.05934322081006</v>
      </c>
    </row>
    <row r="46" spans="1:25" ht="15" x14ac:dyDescent="0.3">
      <c r="A46" s="1" t="s">
        <v>19</v>
      </c>
      <c r="B46" s="2">
        <v>111.10602032184403</v>
      </c>
      <c r="C46" s="2">
        <v>121.47001602172539</v>
      </c>
      <c r="D46" s="2">
        <v>149.69613626980879</v>
      </c>
      <c r="E46" s="2">
        <v>168.06712885147823</v>
      </c>
      <c r="F46" s="3">
        <v>213.60926686970399</v>
      </c>
      <c r="G46" s="3">
        <v>260.0762077891228</v>
      </c>
      <c r="H46" s="3">
        <v>288.63563411160317</v>
      </c>
      <c r="I46" s="3">
        <v>278.48073904134077</v>
      </c>
      <c r="J46" s="3">
        <v>256.24900278666291</v>
      </c>
      <c r="K46" s="3">
        <v>264.40226468810016</v>
      </c>
      <c r="L46" s="3">
        <v>253.6942276914408</v>
      </c>
      <c r="M46" s="3">
        <v>297.70018505154366</v>
      </c>
      <c r="N46" s="9">
        <v>350.97914006715411</v>
      </c>
      <c r="O46" s="2">
        <v>379.578071053553</v>
      </c>
      <c r="P46" s="2">
        <v>352.11</v>
      </c>
      <c r="Q46" s="2">
        <v>390.43900000000002</v>
      </c>
      <c r="R46" s="2">
        <v>389.19343957886377</v>
      </c>
      <c r="S46" s="2">
        <v>439.17495806500949</v>
      </c>
      <c r="T46" s="2">
        <v>526.67426191592199</v>
      </c>
      <c r="U46" s="2">
        <v>246.87394612194799</v>
      </c>
      <c r="V46" s="2">
        <v>374.11627580122155</v>
      </c>
      <c r="W46" s="2">
        <v>598.93108941288619</v>
      </c>
    </row>
    <row r="47" spans="1:25" ht="15" x14ac:dyDescent="0.3">
      <c r="A47" s="1" t="s">
        <v>20</v>
      </c>
      <c r="B47" s="2">
        <v>46.13583977931382</v>
      </c>
      <c r="C47" s="2">
        <v>46.030873178637933</v>
      </c>
      <c r="D47" s="2">
        <v>71.145983132299051</v>
      </c>
      <c r="E47" s="2">
        <v>88.218228981628101</v>
      </c>
      <c r="F47" s="3">
        <v>142.98210182781284</v>
      </c>
      <c r="G47" s="3">
        <v>210.71768216466359</v>
      </c>
      <c r="H47" s="3">
        <v>229.91956789930339</v>
      </c>
      <c r="I47" s="9">
        <v>216.90369660055981</v>
      </c>
      <c r="J47" s="9">
        <v>182.67493398539784</v>
      </c>
      <c r="K47" s="9">
        <v>200.10765241881836</v>
      </c>
      <c r="L47" s="9">
        <v>175.13754583554541</v>
      </c>
      <c r="M47" s="9">
        <v>218.48849882182787</v>
      </c>
      <c r="N47" s="9">
        <v>240.26230663272761</v>
      </c>
      <c r="O47" s="2">
        <v>291.37095449677349</v>
      </c>
      <c r="P47" s="2">
        <v>277.10000000000002</v>
      </c>
      <c r="Q47" s="2">
        <v>293.07100000000008</v>
      </c>
      <c r="R47" s="2">
        <v>300.30045404527834</v>
      </c>
      <c r="S47" s="2">
        <v>396.8002601940035</v>
      </c>
      <c r="T47" s="2">
        <v>442.50799999999998</v>
      </c>
      <c r="U47" s="2">
        <v>255.238692438225</v>
      </c>
      <c r="V47" s="2">
        <v>327.50539730181481</v>
      </c>
      <c r="W47" s="2">
        <v>499.7951703247233</v>
      </c>
    </row>
    <row r="48" spans="1:25" ht="15" x14ac:dyDescent="0.3">
      <c r="A48" s="1" t="s">
        <v>21</v>
      </c>
      <c r="B48" s="2">
        <v>-190.3652597637344</v>
      </c>
      <c r="C48" s="2">
        <v>-165.32392671538383</v>
      </c>
      <c r="D48" s="2">
        <v>-184.28648306372497</v>
      </c>
      <c r="E48" s="2">
        <v>-154.92375009123</v>
      </c>
      <c r="F48" s="3">
        <v>-151.22566042399887</v>
      </c>
      <c r="G48" s="3">
        <v>-25.383980097273088</v>
      </c>
      <c r="H48" s="3">
        <v>-52.089997456238578</v>
      </c>
      <c r="I48" s="3">
        <v>-144.83341485954585</v>
      </c>
      <c r="J48" s="3">
        <v>-65.588691293960096</v>
      </c>
      <c r="K48" s="3">
        <v>-40.578041269021099</v>
      </c>
      <c r="L48" s="3">
        <v>-36.850057438374542</v>
      </c>
      <c r="M48" s="3">
        <v>-33.113119853394849</v>
      </c>
      <c r="N48" s="9">
        <v>-72.074112661602243</v>
      </c>
      <c r="O48" s="2">
        <v>-126.73601120773935</v>
      </c>
      <c r="P48" s="2">
        <v>-171.726</v>
      </c>
      <c r="Q48" s="2">
        <v>-151.60465158078523</v>
      </c>
      <c r="R48" s="2">
        <v>-143.70339553710016</v>
      </c>
      <c r="S48" s="2">
        <v>-151.70082873129951</v>
      </c>
      <c r="T48" s="2">
        <v>-184.6455</v>
      </c>
      <c r="U48" s="2">
        <v>-127.91978723921849</v>
      </c>
      <c r="V48" s="2">
        <v>-157.86836515655762</v>
      </c>
      <c r="W48" s="2">
        <v>-259.08697660517248</v>
      </c>
    </row>
    <row r="49" spans="1:28" ht="15" x14ac:dyDescent="0.3">
      <c r="A49" s="1" t="s">
        <v>22</v>
      </c>
      <c r="B49" s="3">
        <v>179.23839471864849</v>
      </c>
      <c r="C49" s="3">
        <v>167.97763016542589</v>
      </c>
      <c r="D49" s="3">
        <v>188.48485294332838</v>
      </c>
      <c r="E49" s="3">
        <v>127.26581823008389</v>
      </c>
      <c r="F49" s="3">
        <v>147.29913469553327</v>
      </c>
      <c r="G49" s="3">
        <v>85.494028605315222</v>
      </c>
      <c r="H49" s="3">
        <v>123.6500860613446</v>
      </c>
      <c r="I49" s="3">
        <v>214.53836469703498</v>
      </c>
      <c r="J49" s="3">
        <v>139.36648165956862</v>
      </c>
      <c r="K49" s="3">
        <v>32.995850793264651</v>
      </c>
      <c r="L49" s="3">
        <v>40.873017774132677</v>
      </c>
      <c r="M49" s="3">
        <v>89.79214937051664</v>
      </c>
      <c r="N49" s="9">
        <v>172.10883749224584</v>
      </c>
      <c r="O49" s="2">
        <v>194.64575962689216</v>
      </c>
      <c r="P49" s="2">
        <v>100.88</v>
      </c>
      <c r="Q49" s="2">
        <v>89.575999999999993</v>
      </c>
      <c r="R49" s="2">
        <v>67.26695963902992</v>
      </c>
      <c r="S49" s="2">
        <v>134.5029312624815</v>
      </c>
      <c r="T49" s="2">
        <v>145.67949999999999</v>
      </c>
      <c r="U49" s="2">
        <v>183.121350720084</v>
      </c>
      <c r="V49" s="2">
        <v>192.10817927802142</v>
      </c>
      <c r="W49" s="2">
        <v>209.78042947734448</v>
      </c>
    </row>
    <row r="50" spans="1:28" ht="15" x14ac:dyDescent="0.3">
      <c r="A50" s="1" t="s">
        <v>23</v>
      </c>
      <c r="B50" s="2">
        <v>-3.4995000000000118</v>
      </c>
      <c r="C50" s="2">
        <v>-4.6319999999999908</v>
      </c>
      <c r="D50" s="2">
        <v>-30.072000000000003</v>
      </c>
      <c r="E50" s="2">
        <v>-31.326500000000003</v>
      </c>
      <c r="F50" s="2">
        <v>-17.465838069999997</v>
      </c>
      <c r="G50" s="2">
        <v>49.82066322499999</v>
      </c>
      <c r="H50" s="2">
        <v>22.904141044999989</v>
      </c>
      <c r="I50" s="2">
        <v>57.901527425000026</v>
      </c>
      <c r="J50" s="2">
        <v>47.253490229999983</v>
      </c>
      <c r="K50" s="2">
        <v>4.3031519499999717</v>
      </c>
      <c r="L50" s="2">
        <v>18.087255305000042</v>
      </c>
      <c r="M50" s="2">
        <v>55.414657964999975</v>
      </c>
      <c r="N50" s="2">
        <v>113.59918973000003</v>
      </c>
      <c r="O50" s="2">
        <v>81.754865015000007</v>
      </c>
      <c r="P50" s="2">
        <v>-50.148999999999994</v>
      </c>
      <c r="Q50" s="2">
        <v>-60.331007500000112</v>
      </c>
      <c r="R50" s="2">
        <v>-64.575875804999896</v>
      </c>
      <c r="S50" s="2">
        <v>-17.777530819999999</v>
      </c>
      <c r="T50" s="2">
        <v>-17.754000000000001</v>
      </c>
      <c r="U50" s="2">
        <v>70.202996490000004</v>
      </c>
      <c r="V50" s="2">
        <v>75.109491999999989</v>
      </c>
      <c r="W50" s="2">
        <v>58.427454420000004</v>
      </c>
    </row>
    <row r="51" spans="1:28" ht="17.25" x14ac:dyDescent="0.3">
      <c r="A51" s="1" t="s">
        <v>51</v>
      </c>
      <c r="B51" s="2">
        <v>119.30249999999999</v>
      </c>
      <c r="C51" s="2">
        <v>114.6705</v>
      </c>
      <c r="D51" s="2">
        <v>84.598500000000001</v>
      </c>
      <c r="E51" s="2">
        <v>53.271999999999998</v>
      </c>
      <c r="F51" s="3">
        <v>35.806161930000002</v>
      </c>
      <c r="G51" s="3">
        <v>85.626825154999992</v>
      </c>
      <c r="H51" s="3">
        <v>108.53096619999998</v>
      </c>
      <c r="I51" s="3">
        <v>166.43249362500001</v>
      </c>
      <c r="J51" s="3">
        <v>213.68598385499999</v>
      </c>
      <c r="K51" s="3">
        <v>217.98913580499996</v>
      </c>
      <c r="L51" s="3">
        <v>236.07639111</v>
      </c>
      <c r="M51" s="3">
        <v>291.49104907499998</v>
      </c>
      <c r="N51" s="9">
        <v>405.09023880500001</v>
      </c>
      <c r="O51" s="2">
        <v>486.84510382000002</v>
      </c>
      <c r="P51" s="2">
        <v>436.89837108</v>
      </c>
      <c r="Q51" s="2">
        <v>376.56736357999989</v>
      </c>
      <c r="R51" s="2">
        <v>312.96089115000001</v>
      </c>
      <c r="S51" s="2">
        <v>295.62321924499997</v>
      </c>
      <c r="T51" s="2">
        <v>277.86918700000001</v>
      </c>
      <c r="U51" s="2">
        <v>348.07218348999999</v>
      </c>
      <c r="V51" s="2">
        <v>424.03838698999999</v>
      </c>
      <c r="W51" s="2">
        <v>482.46584141</v>
      </c>
    </row>
    <row r="52" spans="1:28" ht="15" x14ac:dyDescent="0.3">
      <c r="A52" s="1" t="s">
        <v>43</v>
      </c>
      <c r="B52" s="2">
        <v>3.1825775536948671</v>
      </c>
      <c r="C52" s="2">
        <v>3.2317670199336526</v>
      </c>
      <c r="D52" s="2">
        <v>2.1334542295129295</v>
      </c>
      <c r="E52" s="2">
        <v>1.4162453708936078</v>
      </c>
      <c r="F52" s="3">
        <v>0.70085151608214258</v>
      </c>
      <c r="G52" s="3">
        <v>1.5177618466461735</v>
      </c>
      <c r="H52" s="3">
        <v>1.8407001228394948</v>
      </c>
      <c r="I52" s="3">
        <v>2.2945410136232804</v>
      </c>
      <c r="J52" s="3">
        <v>3.7281896879191296</v>
      </c>
      <c r="K52" s="3">
        <v>3.6547535908623976</v>
      </c>
      <c r="L52" s="3">
        <v>3.3048344377885677</v>
      </c>
      <c r="M52" s="3">
        <v>3.8691373182863567</v>
      </c>
      <c r="N52" s="9">
        <v>5.0259277413636703</v>
      </c>
      <c r="O52" s="2">
        <v>5.699450124532893</v>
      </c>
      <c r="P52" s="2">
        <v>5.1520000000000001</v>
      </c>
      <c r="Q52" s="2">
        <v>4.6820000000000004</v>
      </c>
      <c r="R52" s="2">
        <v>4.0022397550326652</v>
      </c>
      <c r="S52" s="2">
        <v>3.5837266076842078</v>
      </c>
      <c r="T52" s="2">
        <v>3.2198156350261145</v>
      </c>
      <c r="U52" s="2">
        <v>5.2</v>
      </c>
      <c r="V52" s="2">
        <v>4.6729833840365851</v>
      </c>
      <c r="W52" s="39">
        <v>4.1004619391689756</v>
      </c>
    </row>
    <row r="53" spans="1:28" ht="15.75" x14ac:dyDescent="0.35">
      <c r="A53" s="4" t="s">
        <v>24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"/>
      <c r="P53" s="3"/>
      <c r="Q53" s="3"/>
      <c r="R53" s="3"/>
      <c r="S53" s="1"/>
      <c r="T53" s="1"/>
      <c r="U53" s="1"/>
      <c r="V53" s="7"/>
      <c r="W53" s="7"/>
      <c r="Y53" s="7"/>
      <c r="Z53" s="7"/>
    </row>
    <row r="54" spans="1:28" ht="15" x14ac:dyDescent="0.3">
      <c r="A54" s="1" t="s">
        <v>25</v>
      </c>
      <c r="B54" s="2">
        <v>475</v>
      </c>
      <c r="C54" s="2">
        <v>574.51</v>
      </c>
      <c r="D54" s="2">
        <v>749.69999999999993</v>
      </c>
      <c r="E54" s="2">
        <v>849.05</v>
      </c>
      <c r="F54" s="3">
        <v>932.59999999999991</v>
      </c>
      <c r="G54" s="3">
        <v>985.15000000000009</v>
      </c>
      <c r="H54" s="3">
        <v>972.69999999999993</v>
      </c>
      <c r="I54" s="3">
        <v>957.8</v>
      </c>
      <c r="J54" s="3">
        <v>1017</v>
      </c>
      <c r="K54" s="3">
        <v>1012.7</v>
      </c>
      <c r="L54" s="3">
        <v>1022.2</v>
      </c>
      <c r="M54" s="3">
        <v>1014.2</v>
      </c>
      <c r="N54" s="5">
        <v>1082.7</v>
      </c>
      <c r="O54" s="2">
        <v>1127.90734</v>
      </c>
      <c r="P54" s="2">
        <v>1179.0584865000001</v>
      </c>
      <c r="Q54" s="2">
        <v>1204.0678369</v>
      </c>
      <c r="R54" s="2">
        <v>1256.8597090999999</v>
      </c>
      <c r="S54" s="2">
        <v>1284.5042424999999</v>
      </c>
      <c r="T54" s="2">
        <v>1321.8382692499999</v>
      </c>
      <c r="U54" s="2">
        <v>1453.2191952500002</v>
      </c>
      <c r="V54" s="2">
        <v>1338.4976703499999</v>
      </c>
      <c r="W54" s="2">
        <v>1363.07796003</v>
      </c>
    </row>
    <row r="55" spans="1:28" ht="15" x14ac:dyDescent="0.3">
      <c r="A55" s="1" t="s">
        <v>46</v>
      </c>
      <c r="B55" s="2">
        <f>+(B54*2)/B9*100</f>
        <v>40.834767725739553</v>
      </c>
      <c r="C55" s="2">
        <f t="shared" ref="C55:W55" si="17">+(C54*2)/C9*100</f>
        <v>46.603511813754331</v>
      </c>
      <c r="D55" s="2">
        <f t="shared" si="17"/>
        <v>57.753894489447788</v>
      </c>
      <c r="E55" s="2">
        <f t="shared" si="17"/>
        <v>61.095500493387334</v>
      </c>
      <c r="F55" s="2">
        <f t="shared" si="17"/>
        <v>63.809337259839069</v>
      </c>
      <c r="G55" s="2">
        <f t="shared" si="17"/>
        <v>62.312659550333002</v>
      </c>
      <c r="H55" s="2">
        <f t="shared" si="17"/>
        <v>57.348692475106397</v>
      </c>
      <c r="I55" s="2">
        <f t="shared" si="17"/>
        <v>55.393188058938946</v>
      </c>
      <c r="J55" s="2">
        <f t="shared" si="17"/>
        <v>60.510766401058632</v>
      </c>
      <c r="K55" s="2">
        <f t="shared" si="17"/>
        <v>58.245375398713819</v>
      </c>
      <c r="L55" s="2">
        <f t="shared" si="17"/>
        <v>56.179085537791998</v>
      </c>
      <c r="M55" s="2">
        <f t="shared" si="17"/>
        <v>53.2882668396255</v>
      </c>
      <c r="N55" s="2">
        <f t="shared" si="17"/>
        <v>53.34639932069534</v>
      </c>
      <c r="O55" s="2">
        <f t="shared" si="17"/>
        <v>52.756176270290467</v>
      </c>
      <c r="P55" s="2">
        <f t="shared" si="17"/>
        <v>53.340861112185024</v>
      </c>
      <c r="Q55" s="2">
        <f t="shared" si="17"/>
        <v>53.314373165228403</v>
      </c>
      <c r="R55" s="2">
        <f t="shared" si="17"/>
        <v>54.97541182874852</v>
      </c>
      <c r="S55" s="2">
        <f t="shared" si="17"/>
        <v>55.485425298148783</v>
      </c>
      <c r="T55" s="2">
        <f t="shared" si="17"/>
        <v>54.697116534926636</v>
      </c>
      <c r="U55" s="2">
        <f t="shared" si="17"/>
        <v>69.86093901992237</v>
      </c>
      <c r="V55" s="2">
        <f t="shared" si="17"/>
        <v>53.718824207685167</v>
      </c>
      <c r="W55" s="2">
        <f t="shared" si="17"/>
        <v>46.233408499008952</v>
      </c>
    </row>
    <row r="56" spans="1:28" ht="17.25" x14ac:dyDescent="0.3">
      <c r="A56" s="1" t="s">
        <v>52</v>
      </c>
      <c r="B56" s="2">
        <v>65.225999999999999</v>
      </c>
      <c r="C56" s="2">
        <v>174.37450000000001</v>
      </c>
      <c r="D56" s="2">
        <v>122.52</v>
      </c>
      <c r="E56" s="2">
        <v>186.82665</v>
      </c>
      <c r="F56" s="3">
        <v>215.31649999999999</v>
      </c>
      <c r="G56" s="3">
        <v>134.751</v>
      </c>
      <c r="H56" s="3">
        <v>133.4374499999999</v>
      </c>
      <c r="I56" s="3">
        <v>98.056350000000023</v>
      </c>
      <c r="J56" s="3">
        <v>80.952150000000003</v>
      </c>
      <c r="K56" s="3">
        <v>76.487200000000016</v>
      </c>
      <c r="L56" s="3">
        <v>81.540149999999997</v>
      </c>
      <c r="M56" s="3">
        <v>79.36314999999999</v>
      </c>
      <c r="N56" s="5">
        <v>65.148032150000006</v>
      </c>
      <c r="O56" s="2">
        <v>77.513509600000006</v>
      </c>
      <c r="P56" s="2">
        <v>126.93300000000001</v>
      </c>
      <c r="Q56" s="2">
        <v>83.212700450000014</v>
      </c>
      <c r="R56" s="2">
        <v>85.931892999999988</v>
      </c>
      <c r="S56" s="2">
        <v>85.773472700000013</v>
      </c>
      <c r="T56" s="2">
        <v>90.739964749999999</v>
      </c>
      <c r="U56" s="2">
        <v>81.170999999999992</v>
      </c>
      <c r="V56" s="2">
        <v>625.65806710000004</v>
      </c>
      <c r="W56" s="2">
        <v>71.949334129999997</v>
      </c>
    </row>
    <row r="57" spans="1:28" ht="15" hidden="1" customHeight="1" x14ac:dyDescent="0.3">
      <c r="A57" s="1" t="s">
        <v>26</v>
      </c>
      <c r="B57" s="2">
        <v>12.66</v>
      </c>
      <c r="C57" s="2">
        <v>28.73</v>
      </c>
      <c r="D57" s="2">
        <v>43.67</v>
      </c>
      <c r="E57" s="2"/>
      <c r="F57" s="3"/>
      <c r="G57" s="3"/>
      <c r="H57" s="3">
        <v>16.200746676379516</v>
      </c>
      <c r="I57" s="3"/>
      <c r="J57" s="3"/>
      <c r="K57" s="3"/>
      <c r="L57" s="3"/>
      <c r="M57" s="3"/>
      <c r="N57" s="5"/>
      <c r="O57" s="2"/>
      <c r="P57" s="2"/>
      <c r="Q57" s="2"/>
      <c r="R57" s="2"/>
      <c r="S57" s="2"/>
      <c r="T57" s="2"/>
      <c r="U57" s="2"/>
      <c r="V57" s="2"/>
      <c r="W57" s="2"/>
    </row>
    <row r="58" spans="1:28" ht="15" hidden="1" customHeight="1" x14ac:dyDescent="0.3">
      <c r="A58" s="1" t="s">
        <v>27</v>
      </c>
      <c r="B58" s="3"/>
      <c r="C58" s="3">
        <v>99.2</v>
      </c>
      <c r="D58" s="3">
        <v>50.2</v>
      </c>
      <c r="E58" s="3">
        <v>95.4</v>
      </c>
      <c r="F58" s="3">
        <v>79</v>
      </c>
      <c r="G58" s="3"/>
      <c r="H58" s="3">
        <v>321.89999999999998</v>
      </c>
      <c r="I58" s="3"/>
      <c r="J58" s="3"/>
      <c r="K58" s="3"/>
      <c r="L58" s="3"/>
      <c r="M58" s="3"/>
      <c r="N58" s="5"/>
      <c r="O58" s="2"/>
      <c r="P58" s="2"/>
      <c r="Q58" s="2"/>
      <c r="R58" s="2"/>
      <c r="S58" s="2"/>
      <c r="T58" s="2"/>
      <c r="U58" s="2"/>
      <c r="V58" s="2"/>
      <c r="W58" s="2"/>
    </row>
    <row r="59" spans="1:28" ht="15" x14ac:dyDescent="0.3">
      <c r="A59" s="1" t="s">
        <v>62</v>
      </c>
      <c r="B59" s="2">
        <f>+B56/(B42+B47)*100</f>
        <v>20.693106774056982</v>
      </c>
      <c r="C59" s="2">
        <f t="shared" ref="C59:W59" si="18">+C56/(C42+C47)*100</f>
        <v>49.016698248694759</v>
      </c>
      <c r="D59" s="2">
        <f t="shared" si="18"/>
        <v>31.687272201420935</v>
      </c>
      <c r="E59" s="2">
        <f t="shared" si="18"/>
        <v>47.106377814609033</v>
      </c>
      <c r="F59" s="2">
        <f t="shared" si="18"/>
        <v>45.987148003050002</v>
      </c>
      <c r="G59" s="2">
        <f t="shared" si="18"/>
        <v>21.125425675540502</v>
      </c>
      <c r="H59" s="2">
        <f t="shared" si="18"/>
        <v>20.356777912689179</v>
      </c>
      <c r="I59" s="2">
        <f t="shared" si="18"/>
        <v>14.067648991888465</v>
      </c>
      <c r="J59" s="2">
        <f t="shared" si="18"/>
        <v>14.308104712281564</v>
      </c>
      <c r="K59" s="2">
        <f t="shared" si="18"/>
        <v>11.317242553322721</v>
      </c>
      <c r="L59" s="2">
        <f t="shared" si="18"/>
        <v>10.475450235248053</v>
      </c>
      <c r="M59" s="2">
        <f t="shared" si="18"/>
        <v>9.3771889975740468</v>
      </c>
      <c r="N59" s="2">
        <f t="shared" si="18"/>
        <v>7.6748720567799733</v>
      </c>
      <c r="O59" s="2">
        <f t="shared" si="18"/>
        <v>8.7973937792503349</v>
      </c>
      <c r="P59" s="2">
        <f t="shared" si="18"/>
        <v>15.574376673146736</v>
      </c>
      <c r="Q59" s="2">
        <f t="shared" si="18"/>
        <v>11.30805974769633</v>
      </c>
      <c r="R59" s="2">
        <f t="shared" si="18"/>
        <v>11.345107637428743</v>
      </c>
      <c r="S59" s="2">
        <f t="shared" si="18"/>
        <v>10.108522330621254</v>
      </c>
      <c r="T59" s="2">
        <f t="shared" si="18"/>
        <v>10.456527121411691</v>
      </c>
      <c r="U59" s="2">
        <f t="shared" si="18"/>
        <v>14.914646858054942</v>
      </c>
      <c r="V59" s="2">
        <v>9.6020912179383338</v>
      </c>
      <c r="W59" s="2">
        <f t="shared" si="18"/>
        <v>7.2372614882229112</v>
      </c>
    </row>
    <row r="60" spans="1:28" ht="15" x14ac:dyDescent="0.3">
      <c r="A60" s="1" t="s">
        <v>44</v>
      </c>
      <c r="B60" s="2">
        <v>208.74</v>
      </c>
      <c r="C60" s="2">
        <v>171.91</v>
      </c>
      <c r="D60" s="2">
        <v>256.45999999999998</v>
      </c>
      <c r="E60" s="2">
        <v>278.54000000000002</v>
      </c>
      <c r="F60" s="3">
        <v>279.43</v>
      </c>
      <c r="G60" s="3">
        <v>299.86</v>
      </c>
      <c r="H60" s="3">
        <v>321.89999999999998</v>
      </c>
      <c r="I60" s="3">
        <v>332.8</v>
      </c>
      <c r="J60" s="3">
        <v>320.19400000000002</v>
      </c>
      <c r="K60" s="3">
        <v>367.80599999999998</v>
      </c>
      <c r="L60" s="3">
        <v>381.18900000000002</v>
      </c>
      <c r="M60" s="3">
        <v>389.9</v>
      </c>
      <c r="N60" s="5">
        <v>385.96699999999998</v>
      </c>
      <c r="O60" s="2">
        <v>376.11500000000001</v>
      </c>
      <c r="P60" s="2">
        <v>494.44499999999999</v>
      </c>
      <c r="Q60" s="2">
        <v>747.78282268999988</v>
      </c>
      <c r="R60" s="2">
        <v>1026.537121417</v>
      </c>
      <c r="S60" s="2">
        <v>1045.3485452580001</v>
      </c>
      <c r="T60" s="2">
        <v>1103.351304021</v>
      </c>
      <c r="U60" s="2">
        <v>1313.2067348309999</v>
      </c>
      <c r="V60" s="2">
        <v>1315.8068580509998</v>
      </c>
      <c r="W60" s="2">
        <v>1315.6012031109999</v>
      </c>
      <c r="X60" s="7"/>
      <c r="Y60" s="7"/>
      <c r="Z60" s="7"/>
      <c r="AA60" s="7"/>
      <c r="AB60" s="7"/>
    </row>
    <row r="61" spans="1:28" ht="15" x14ac:dyDescent="0.3">
      <c r="A61" s="24" t="s">
        <v>54</v>
      </c>
      <c r="B61" s="25">
        <v>17.7</v>
      </c>
      <c r="C61" s="25">
        <v>19.2</v>
      </c>
      <c r="D61" s="25">
        <v>13.7</v>
      </c>
      <c r="E61" s="25">
        <v>18.8</v>
      </c>
      <c r="F61" s="25">
        <v>23.097000000000001</v>
      </c>
      <c r="G61" s="25">
        <v>27.54</v>
      </c>
      <c r="H61" s="25">
        <v>30.4</v>
      </c>
      <c r="I61" s="25">
        <v>47.7</v>
      </c>
      <c r="J61" s="25">
        <v>39.073999999999998</v>
      </c>
      <c r="K61" s="25">
        <v>40.106000000000002</v>
      </c>
      <c r="L61" s="25">
        <v>20.513999999999999</v>
      </c>
      <c r="M61" s="25">
        <v>20.3</v>
      </c>
      <c r="N61" s="26">
        <v>20</v>
      </c>
      <c r="O61" s="25">
        <v>17</v>
      </c>
      <c r="P61" s="25">
        <v>27.4</v>
      </c>
      <c r="Q61" s="25">
        <v>18.314</v>
      </c>
      <c r="R61" s="25">
        <v>34.1</v>
      </c>
      <c r="S61" s="25">
        <v>35.881999999999998</v>
      </c>
      <c r="T61" s="25">
        <v>36.619</v>
      </c>
      <c r="U61" s="25">
        <v>40.945</v>
      </c>
      <c r="V61" s="25">
        <v>41.317</v>
      </c>
      <c r="W61" s="25">
        <v>42.638907209999999</v>
      </c>
    </row>
    <row r="62" spans="1:28" ht="13.5" customHeight="1" x14ac:dyDescent="0.35">
      <c r="A62" s="27" t="s">
        <v>60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8" ht="18.75" customHeight="1" x14ac:dyDescent="0.35">
      <c r="A63" s="27" t="s">
        <v>61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7"/>
      <c r="W63" s="7"/>
      <c r="X63" s="7"/>
      <c r="Y63" s="7"/>
      <c r="Z63" s="7"/>
      <c r="AA63" s="7"/>
      <c r="AB63" s="7"/>
    </row>
    <row r="64" spans="1:28" ht="13.5" customHeight="1" x14ac:dyDescent="0.35">
      <c r="A64" s="29" t="s">
        <v>56</v>
      </c>
      <c r="B64" s="27"/>
      <c r="C64" s="27"/>
      <c r="D64" s="27"/>
      <c r="E64" s="27"/>
      <c r="F64" s="27"/>
      <c r="G64" s="27"/>
      <c r="H64" s="30"/>
      <c r="I64" s="27"/>
      <c r="J64" s="27"/>
      <c r="K64" s="27"/>
      <c r="L64" s="27"/>
      <c r="M64" s="30"/>
      <c r="N64" s="27"/>
      <c r="O64" s="27"/>
      <c r="P64" s="27"/>
      <c r="Q64" s="27"/>
      <c r="R64" s="27"/>
      <c r="S64" s="27"/>
      <c r="T64" s="27"/>
      <c r="U64" s="27"/>
      <c r="V64" s="7"/>
      <c r="W64" s="7"/>
      <c r="X64" s="7"/>
      <c r="Y64" s="7"/>
      <c r="Z64" s="7"/>
      <c r="AA64" s="7"/>
      <c r="AB64" s="7"/>
    </row>
    <row r="65" spans="1:21" ht="15.75" customHeight="1" x14ac:dyDescent="0.35">
      <c r="A65" s="29" t="s">
        <v>57</v>
      </c>
      <c r="B65" s="27"/>
      <c r="C65" s="27"/>
      <c r="D65" s="27"/>
      <c r="E65" s="27"/>
      <c r="F65" s="27"/>
      <c r="G65" s="27"/>
      <c r="H65" s="29"/>
      <c r="I65" s="27"/>
      <c r="J65" s="27"/>
      <c r="K65" s="27"/>
      <c r="L65" s="27"/>
      <c r="M65" s="30"/>
      <c r="N65" s="27"/>
      <c r="O65" s="27"/>
      <c r="P65" s="27"/>
      <c r="Q65" s="27"/>
      <c r="R65" s="27"/>
      <c r="S65" s="27"/>
      <c r="T65" s="27"/>
      <c r="U65" s="27"/>
    </row>
    <row r="66" spans="1:21" ht="18.75" customHeight="1" x14ac:dyDescent="0.35">
      <c r="A66" s="29" t="s">
        <v>64</v>
      </c>
      <c r="B66" s="30"/>
      <c r="C66" s="30"/>
      <c r="D66" s="30"/>
      <c r="E66" s="30"/>
      <c r="F66" s="30"/>
      <c r="G66" s="30"/>
      <c r="H66" s="29"/>
      <c r="I66" s="30"/>
      <c r="J66" s="27"/>
      <c r="K66" s="27"/>
      <c r="L66" s="27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7.25" x14ac:dyDescent="0.35">
      <c r="A67" s="27" t="s">
        <v>58</v>
      </c>
      <c r="B67" s="27"/>
      <c r="C67" s="27"/>
      <c r="D67" s="27"/>
      <c r="E67" s="27"/>
      <c r="F67" s="27"/>
      <c r="G67" s="27"/>
      <c r="H67" s="3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7.25" x14ac:dyDescent="0.35">
      <c r="A68" s="27" t="s">
        <v>59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>
        <v>2</v>
      </c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5" x14ac:dyDescent="0.35">
      <c r="A69" s="27" t="s">
        <v>42</v>
      </c>
      <c r="B69" s="27"/>
      <c r="C69" s="27"/>
      <c r="D69" s="27"/>
      <c r="E69" s="27"/>
      <c r="F69" s="27"/>
      <c r="G69" s="27"/>
      <c r="H69" s="32"/>
      <c r="I69" s="31"/>
      <c r="J69" s="31"/>
      <c r="K69" s="31"/>
      <c r="L69" s="31"/>
      <c r="M69" s="31"/>
      <c r="N69" s="31"/>
      <c r="O69" s="31"/>
      <c r="P69" s="31"/>
      <c r="Q69" s="27"/>
      <c r="R69" s="27"/>
      <c r="S69" s="27"/>
      <c r="T69" s="27"/>
      <c r="U69" s="27"/>
    </row>
    <row r="70" spans="1:21" ht="17.25" x14ac:dyDescent="0.35">
      <c r="A70" s="33"/>
      <c r="B70" s="33"/>
      <c r="C70" s="33"/>
      <c r="D70" s="33"/>
      <c r="E70" s="28"/>
      <c r="F70" s="33"/>
      <c r="G70" s="33"/>
      <c r="I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3">
      <c r="I71" s="35"/>
      <c r="K71" s="16"/>
      <c r="L71" s="16"/>
      <c r="M71" s="16"/>
      <c r="N71" s="16"/>
      <c r="O71" s="16"/>
      <c r="P71" s="16"/>
    </row>
  </sheetData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F2" sqref="F2:F22"/>
    </sheetView>
  </sheetViews>
  <sheetFormatPr defaultRowHeight="12.75" x14ac:dyDescent="0.2"/>
  <sheetData>
    <row r="1" spans="1:6" x14ac:dyDescent="0.2">
      <c r="A1">
        <v>2000</v>
      </c>
      <c r="B1">
        <v>245604</v>
      </c>
      <c r="D1">
        <f>B1/$D$25</f>
        <v>245.60400000000001</v>
      </c>
      <c r="F1">
        <f>D1/$F$25</f>
        <v>122.80200000000001</v>
      </c>
    </row>
    <row r="2" spans="1:6" x14ac:dyDescent="0.2">
      <c r="A2">
        <v>2001</v>
      </c>
      <c r="B2">
        <v>238605</v>
      </c>
      <c r="D2">
        <f t="shared" ref="D2:D22" si="0">B2/$D$25</f>
        <v>238.60499999999999</v>
      </c>
      <c r="F2">
        <f t="shared" ref="F2:F22" si="1">D2/$F$25</f>
        <v>119.30249999999999</v>
      </c>
    </row>
    <row r="3" spans="1:6" x14ac:dyDescent="0.2">
      <c r="A3">
        <v>2002</v>
      </c>
      <c r="B3">
        <v>229341</v>
      </c>
      <c r="D3">
        <f t="shared" si="0"/>
        <v>229.34100000000001</v>
      </c>
      <c r="F3">
        <f t="shared" si="1"/>
        <v>114.6705</v>
      </c>
    </row>
    <row r="4" spans="1:6" x14ac:dyDescent="0.2">
      <c r="A4">
        <v>2003</v>
      </c>
      <c r="B4">
        <v>169197</v>
      </c>
      <c r="D4">
        <f t="shared" si="0"/>
        <v>169.197</v>
      </c>
      <c r="F4">
        <f t="shared" si="1"/>
        <v>84.598500000000001</v>
      </c>
    </row>
    <row r="5" spans="1:6" x14ac:dyDescent="0.2">
      <c r="A5">
        <v>2004</v>
      </c>
      <c r="B5">
        <v>106544</v>
      </c>
      <c r="D5">
        <f t="shared" si="0"/>
        <v>106.544</v>
      </c>
      <c r="F5">
        <f t="shared" si="1"/>
        <v>53.271999999999998</v>
      </c>
    </row>
    <row r="6" spans="1:6" x14ac:dyDescent="0.2">
      <c r="A6">
        <v>2005</v>
      </c>
      <c r="B6">
        <v>71612.323860000004</v>
      </c>
      <c r="D6">
        <f t="shared" si="0"/>
        <v>71.612323860000004</v>
      </c>
      <c r="F6">
        <f t="shared" si="1"/>
        <v>35.806161930000002</v>
      </c>
    </row>
    <row r="7" spans="1:6" x14ac:dyDescent="0.2">
      <c r="A7">
        <v>2006</v>
      </c>
      <c r="B7">
        <v>171253.65031</v>
      </c>
      <c r="D7">
        <f t="shared" si="0"/>
        <v>171.25365030999998</v>
      </c>
      <c r="F7">
        <f t="shared" si="1"/>
        <v>85.626825154999992</v>
      </c>
    </row>
    <row r="8" spans="1:6" x14ac:dyDescent="0.2">
      <c r="A8">
        <v>2007</v>
      </c>
      <c r="B8">
        <v>217061.93239999996</v>
      </c>
      <c r="D8">
        <f t="shared" si="0"/>
        <v>217.06193239999996</v>
      </c>
      <c r="F8">
        <f t="shared" si="1"/>
        <v>108.53096619999998</v>
      </c>
    </row>
    <row r="9" spans="1:6" x14ac:dyDescent="0.2">
      <c r="A9">
        <v>2008</v>
      </c>
      <c r="B9">
        <v>332864.98725000001</v>
      </c>
      <c r="D9">
        <f t="shared" si="0"/>
        <v>332.86498725000001</v>
      </c>
      <c r="F9">
        <f t="shared" si="1"/>
        <v>166.43249362500001</v>
      </c>
    </row>
    <row r="10" spans="1:6" x14ac:dyDescent="0.2">
      <c r="A10">
        <v>2009</v>
      </c>
      <c r="B10">
        <v>427371.96771</v>
      </c>
      <c r="D10">
        <f t="shared" si="0"/>
        <v>427.37196770999998</v>
      </c>
      <c r="F10">
        <f t="shared" si="1"/>
        <v>213.68598385499999</v>
      </c>
    </row>
    <row r="11" spans="1:6" x14ac:dyDescent="0.2">
      <c r="A11">
        <v>2010</v>
      </c>
      <c r="B11">
        <v>435978.27160999994</v>
      </c>
      <c r="D11">
        <f t="shared" si="0"/>
        <v>435.97827160999992</v>
      </c>
      <c r="F11">
        <f t="shared" si="1"/>
        <v>217.98913580499996</v>
      </c>
    </row>
    <row r="12" spans="1:6" x14ac:dyDescent="0.2">
      <c r="A12">
        <v>2011</v>
      </c>
      <c r="B12">
        <v>472152.78221999999</v>
      </c>
      <c r="D12">
        <f t="shared" si="0"/>
        <v>472.15278222000001</v>
      </c>
      <c r="F12">
        <f t="shared" si="1"/>
        <v>236.07639111</v>
      </c>
    </row>
    <row r="13" spans="1:6" x14ac:dyDescent="0.2">
      <c r="A13">
        <v>2012</v>
      </c>
      <c r="B13">
        <v>582982.09814999998</v>
      </c>
      <c r="D13">
        <f t="shared" si="0"/>
        <v>582.98209814999996</v>
      </c>
      <c r="F13">
        <f t="shared" si="1"/>
        <v>291.49104907499998</v>
      </c>
    </row>
    <row r="14" spans="1:6" x14ac:dyDescent="0.2">
      <c r="A14">
        <v>2013</v>
      </c>
      <c r="B14">
        <v>810180.47761000006</v>
      </c>
      <c r="D14">
        <f t="shared" si="0"/>
        <v>810.18047761000003</v>
      </c>
      <c r="F14">
        <f t="shared" si="1"/>
        <v>405.09023880500001</v>
      </c>
    </row>
    <row r="15" spans="1:6" x14ac:dyDescent="0.2">
      <c r="A15">
        <v>2014</v>
      </c>
      <c r="B15">
        <v>973690.20764000004</v>
      </c>
      <c r="D15">
        <f t="shared" si="0"/>
        <v>973.69020764000004</v>
      </c>
      <c r="F15">
        <f t="shared" si="1"/>
        <v>486.84510382000002</v>
      </c>
    </row>
    <row r="16" spans="1:6" x14ac:dyDescent="0.2">
      <c r="A16">
        <v>2015</v>
      </c>
      <c r="B16">
        <v>873796.74215999991</v>
      </c>
      <c r="D16">
        <f t="shared" si="0"/>
        <v>873.79674215999989</v>
      </c>
      <c r="F16">
        <f t="shared" si="1"/>
        <v>436.89837107999995</v>
      </c>
    </row>
    <row r="17" spans="1:6" x14ac:dyDescent="0.2">
      <c r="A17">
        <v>2016</v>
      </c>
      <c r="B17">
        <v>753134.8412100001</v>
      </c>
      <c r="D17">
        <f t="shared" si="0"/>
        <v>753.1348412100001</v>
      </c>
      <c r="F17">
        <f t="shared" si="1"/>
        <v>376.56742060500005</v>
      </c>
    </row>
    <row r="18" spans="1:6" x14ac:dyDescent="0.2">
      <c r="A18">
        <v>2017</v>
      </c>
      <c r="B18">
        <v>625921.78229999985</v>
      </c>
      <c r="D18">
        <f t="shared" si="0"/>
        <v>625.92178229999979</v>
      </c>
      <c r="F18">
        <f t="shared" si="1"/>
        <v>312.9608911499999</v>
      </c>
    </row>
    <row r="19" spans="1:6" x14ac:dyDescent="0.2">
      <c r="A19">
        <v>2018</v>
      </c>
      <c r="B19">
        <v>591246.43848999997</v>
      </c>
      <c r="D19">
        <f t="shared" si="0"/>
        <v>591.24643848999995</v>
      </c>
      <c r="F19">
        <f t="shared" si="1"/>
        <v>295.62321924499997</v>
      </c>
    </row>
    <row r="20" spans="1:6" x14ac:dyDescent="0.2">
      <c r="A20">
        <v>2019</v>
      </c>
      <c r="B20">
        <v>556461.41128</v>
      </c>
      <c r="D20">
        <f t="shared" si="0"/>
        <v>556.46141127999999</v>
      </c>
      <c r="F20">
        <f t="shared" si="1"/>
        <v>278.23070564</v>
      </c>
    </row>
    <row r="21" spans="1:6" x14ac:dyDescent="0.2">
      <c r="A21" t="s">
        <v>65</v>
      </c>
      <c r="B21">
        <v>697857.78998</v>
      </c>
      <c r="D21">
        <f t="shared" si="0"/>
        <v>697.85778998000001</v>
      </c>
      <c r="F21">
        <f t="shared" si="1"/>
        <v>348.92889499</v>
      </c>
    </row>
    <row r="22" spans="1:6" x14ac:dyDescent="0.2">
      <c r="A22" t="s">
        <v>66</v>
      </c>
      <c r="B22">
        <v>848076.77397999994</v>
      </c>
      <c r="D22">
        <f t="shared" si="0"/>
        <v>848.07677397999998</v>
      </c>
      <c r="F22">
        <f t="shared" si="1"/>
        <v>424.03838698999999</v>
      </c>
    </row>
    <row r="25" spans="1:6" x14ac:dyDescent="0.2">
      <c r="D25">
        <v>1000</v>
      </c>
      <c r="F2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Economic Indicators</vt:lpstr>
      <vt:lpstr>Sheet1</vt:lpstr>
      <vt:lpstr>'Economic Indicators'!Print_Area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emoryf</dc:creator>
  <cp:lastModifiedBy>Jair Santoya</cp:lastModifiedBy>
  <cp:lastPrinted>2018-04-06T17:19:06Z</cp:lastPrinted>
  <dcterms:created xsi:type="dcterms:W3CDTF">2011-02-23T22:56:52Z</dcterms:created>
  <dcterms:modified xsi:type="dcterms:W3CDTF">2023-07-04T15:49:02Z</dcterms:modified>
</cp:coreProperties>
</file>