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6BD7701A-72AC-4EFD-B252-B0AA26FCAA72}" xr6:coauthVersionLast="47" xr6:coauthVersionMax="47" xr10:uidLastSave="{00000000-0000-0000-0000-000000000000}"/>
  <bookViews>
    <workbookView xWindow="-120" yWindow="-120" windowWidth="29040" windowHeight="15720" tabRatio="317" activeTab="1" xr2:uid="{00000000-000D-0000-FFFF-FFFF00000000}"/>
  </bookViews>
  <sheets>
    <sheet name="1977-2003" sheetId="6" r:id="rId1"/>
    <sheet name="2004-2025" sheetId="1" r:id="rId2"/>
    <sheet name="Notes" sheetId="8" r:id="rId3"/>
  </sheets>
  <definedNames>
    <definedName name="_Parse_Out" localSheetId="0" hidden="1">'1977-2003'!$A$4:$N$4</definedName>
    <definedName name="_Parse_Out" hidden="1">'2004-2025'!$A$4:$N$4</definedName>
    <definedName name="_xlnm.Print_Area" localSheetId="0">'1977-2003'!$A$9:$L$260</definedName>
    <definedName name="_xlnm.Print_Area" localSheetId="1">'2004-2025'!$A$9:$M$176</definedName>
    <definedName name="Print_Area_MI" localSheetId="0">'1977-2003'!#REF!</definedName>
    <definedName name="Print_Area_MI" localSheetId="1">'2004-2025'!#REF!</definedName>
    <definedName name="_xlnm.Print_Titles" localSheetId="0">'1977-2003'!$1:$8</definedName>
    <definedName name="_xlnm.Print_Titles" localSheetId="1">'2004-2025'!$1:$8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G242" i="1" l="1"/>
  <c r="G241" i="1"/>
  <c r="G239" i="1"/>
  <c r="G238" i="1"/>
  <c r="G237" i="1"/>
  <c r="G236" i="1" l="1"/>
  <c r="G235" i="1"/>
  <c r="G234" i="1"/>
  <c r="F164" i="1" l="1"/>
  <c r="L164" i="1" s="1"/>
  <c r="F163" i="1" l="1"/>
  <c r="L163" i="1" s="1"/>
  <c r="F162" i="1" l="1"/>
  <c r="L162" i="1" s="1"/>
  <c r="F160" i="1" l="1"/>
  <c r="L160" i="1" s="1"/>
  <c r="F161" i="1"/>
  <c r="L161" i="1" s="1"/>
  <c r="F159" i="1" l="1"/>
  <c r="L159" i="1" s="1"/>
  <c r="F158" i="1" l="1"/>
  <c r="L158" i="1" s="1"/>
  <c r="F157" i="1" l="1"/>
  <c r="L157" i="1" s="1"/>
  <c r="F156" i="1" l="1"/>
  <c r="L156" i="1" s="1"/>
  <c r="F155" i="1" l="1"/>
  <c r="L155" i="1" s="1"/>
  <c r="F154" i="1" l="1"/>
  <c r="L154" i="1" s="1"/>
  <c r="F153" i="1" l="1"/>
  <c r="L153" i="1" s="1"/>
  <c r="F112" i="1" l="1"/>
  <c r="L112" i="1" s="1"/>
  <c r="F111" i="1"/>
  <c r="L111" i="1" s="1"/>
  <c r="F110" i="1"/>
  <c r="L110" i="1" s="1"/>
  <c r="F109" i="1"/>
  <c r="L109" i="1" s="1"/>
  <c r="F108" i="1"/>
  <c r="L108" i="1" s="1"/>
  <c r="F107" i="1"/>
  <c r="L107" i="1" s="1"/>
  <c r="F104" i="1"/>
  <c r="L104" i="1" s="1"/>
  <c r="F105" i="1"/>
  <c r="L105" i="1" s="1"/>
  <c r="F106" i="1"/>
  <c r="L106" i="1" s="1"/>
  <c r="F103" i="1"/>
  <c r="L103" i="1" s="1"/>
  <c r="F102" i="1"/>
  <c r="L102" i="1" s="1"/>
  <c r="F101" i="1"/>
  <c r="L101" i="1" s="1"/>
  <c r="F99" i="1"/>
  <c r="L99" i="1" s="1"/>
  <c r="F98" i="1"/>
  <c r="L98" i="1" s="1"/>
  <c r="F97" i="1"/>
  <c r="L97" i="1" s="1"/>
  <c r="F96" i="1"/>
  <c r="L96" i="1" s="1"/>
  <c r="F95" i="1"/>
  <c r="L95" i="1" s="1"/>
  <c r="F94" i="1"/>
  <c r="L94" i="1" s="1"/>
  <c r="F93" i="1"/>
  <c r="L93" i="1" s="1"/>
  <c r="F92" i="1"/>
  <c r="L92" i="1" s="1"/>
  <c r="F91" i="1"/>
  <c r="L91" i="1" s="1"/>
  <c r="F90" i="1"/>
  <c r="L90" i="1" s="1"/>
  <c r="F89" i="1"/>
  <c r="L89" i="1" s="1"/>
  <c r="F88" i="1"/>
  <c r="L88" i="1" s="1"/>
  <c r="F73" i="1"/>
  <c r="L73" i="1" s="1"/>
  <c r="F72" i="1"/>
  <c r="L72" i="1" s="1"/>
  <c r="F71" i="1"/>
  <c r="L71" i="1" s="1"/>
  <c r="F70" i="1"/>
  <c r="L70" i="1" s="1"/>
  <c r="F69" i="1"/>
  <c r="L69" i="1" s="1"/>
  <c r="F68" i="1"/>
  <c r="L68" i="1" s="1"/>
  <c r="F67" i="1"/>
  <c r="L67" i="1" s="1"/>
  <c r="F66" i="1"/>
  <c r="L66" i="1" s="1"/>
  <c r="F65" i="1"/>
  <c r="L65" i="1" s="1"/>
  <c r="F64" i="1"/>
  <c r="L64" i="1" s="1"/>
  <c r="F63" i="1"/>
  <c r="L63" i="1" s="1"/>
  <c r="F62" i="1"/>
  <c r="L62" i="1" s="1"/>
  <c r="E221" i="6"/>
  <c r="K221" i="6" s="1"/>
  <c r="E220" i="6"/>
  <c r="K220" i="6" s="1"/>
  <c r="E219" i="6"/>
  <c r="K219" i="6" s="1"/>
  <c r="E218" i="6"/>
  <c r="K218" i="6" s="1"/>
  <c r="E217" i="6"/>
  <c r="K217" i="6" s="1"/>
  <c r="E216" i="6"/>
  <c r="K216" i="6" s="1"/>
  <c r="E215" i="6"/>
  <c r="K215" i="6" s="1"/>
  <c r="E214" i="6"/>
  <c r="K214" i="6" s="1"/>
  <c r="E213" i="6"/>
  <c r="K213" i="6" s="1"/>
  <c r="E212" i="6"/>
  <c r="K212" i="6" s="1"/>
  <c r="E211" i="6"/>
  <c r="K211" i="6" s="1"/>
  <c r="E210" i="6"/>
  <c r="K210" i="6" s="1"/>
  <c r="E208" i="6"/>
  <c r="K208" i="6" s="1"/>
  <c r="E207" i="6"/>
  <c r="K207" i="6" s="1"/>
  <c r="E206" i="6"/>
  <c r="K206" i="6" s="1"/>
  <c r="E205" i="6"/>
  <c r="K205" i="6" s="1"/>
  <c r="E204" i="6"/>
  <c r="K204" i="6" s="1"/>
  <c r="E203" i="6"/>
  <c r="K203" i="6" s="1"/>
  <c r="E202" i="6"/>
  <c r="K202" i="6" s="1"/>
  <c r="E201" i="6"/>
  <c r="K201" i="6" s="1"/>
  <c r="E200" i="6"/>
  <c r="K200" i="6" s="1"/>
  <c r="E199" i="6"/>
  <c r="K199" i="6" s="1"/>
  <c r="E198" i="6"/>
  <c r="K198" i="6" s="1"/>
  <c r="E197" i="6"/>
  <c r="K197" i="6" s="1"/>
  <c r="E195" i="6"/>
  <c r="K195" i="6" s="1"/>
  <c r="E194" i="6"/>
  <c r="K194" i="6" s="1"/>
  <c r="E193" i="6"/>
  <c r="K193" i="6" s="1"/>
  <c r="E192" i="6"/>
  <c r="K192" i="6" s="1"/>
  <c r="E191" i="6"/>
  <c r="K191" i="6" s="1"/>
  <c r="E190" i="6"/>
  <c r="K190" i="6" s="1"/>
  <c r="E189" i="6"/>
  <c r="K189" i="6" s="1"/>
  <c r="E188" i="6"/>
  <c r="K188" i="6" s="1"/>
  <c r="E187" i="6"/>
  <c r="K187" i="6" s="1"/>
  <c r="E186" i="6"/>
  <c r="K186" i="6" s="1"/>
  <c r="E185" i="6"/>
  <c r="K185" i="6" s="1"/>
  <c r="E184" i="6"/>
  <c r="K184" i="6" s="1"/>
  <c r="E182" i="6"/>
  <c r="K182" i="6" s="1"/>
  <c r="E181" i="6"/>
  <c r="K181" i="6" s="1"/>
  <c r="E180" i="6"/>
  <c r="K180" i="6" s="1"/>
  <c r="E179" i="6"/>
  <c r="K179" i="6" s="1"/>
  <c r="E178" i="6"/>
  <c r="K178" i="6" s="1"/>
  <c r="E177" i="6"/>
  <c r="K177" i="6" s="1"/>
  <c r="E176" i="6"/>
  <c r="K176" i="6" s="1"/>
  <c r="E175" i="6"/>
  <c r="K175" i="6" s="1"/>
  <c r="E174" i="6"/>
  <c r="K174" i="6" s="1"/>
  <c r="E173" i="6"/>
  <c r="K173" i="6" s="1"/>
  <c r="E172" i="6"/>
  <c r="K172" i="6" s="1"/>
  <c r="E171" i="6"/>
  <c r="K171" i="6" s="1"/>
  <c r="E169" i="6"/>
  <c r="K169" i="6" s="1"/>
  <c r="E168" i="6"/>
  <c r="K168" i="6" s="1"/>
  <c r="E167" i="6"/>
  <c r="K167" i="6" s="1"/>
  <c r="E166" i="6"/>
  <c r="K166" i="6" s="1"/>
  <c r="E165" i="6"/>
  <c r="K165" i="6" s="1"/>
  <c r="E164" i="6"/>
  <c r="K164" i="6" s="1"/>
  <c r="E163" i="6"/>
  <c r="K163" i="6" s="1"/>
  <c r="E162" i="6"/>
  <c r="K162" i="6" s="1"/>
  <c r="E161" i="6"/>
  <c r="K161" i="6" s="1"/>
  <c r="E160" i="6"/>
  <c r="K160" i="6" s="1"/>
  <c r="E159" i="6"/>
  <c r="K159" i="6" s="1"/>
  <c r="E158" i="6"/>
  <c r="K158" i="6" s="1"/>
  <c r="E156" i="6"/>
  <c r="K156" i="6" s="1"/>
  <c r="E155" i="6"/>
  <c r="K155" i="6" s="1"/>
  <c r="E154" i="6"/>
  <c r="K154" i="6" s="1"/>
  <c r="E153" i="6"/>
  <c r="K153" i="6" s="1"/>
  <c r="E152" i="6"/>
  <c r="K152" i="6" s="1"/>
  <c r="E151" i="6"/>
  <c r="K151" i="6" s="1"/>
  <c r="E150" i="6"/>
  <c r="K150" i="6" s="1"/>
  <c r="C149" i="6"/>
  <c r="B149" i="6"/>
  <c r="E148" i="6"/>
  <c r="K148" i="6" s="1"/>
  <c r="E147" i="6"/>
  <c r="K147" i="6" s="1"/>
  <c r="E146" i="6"/>
  <c r="K146" i="6" s="1"/>
  <c r="E145" i="6"/>
  <c r="K145" i="6" s="1"/>
  <c r="E143" i="6"/>
  <c r="K143" i="6" s="1"/>
  <c r="E142" i="6"/>
  <c r="K142" i="6" s="1"/>
  <c r="E141" i="6"/>
  <c r="K141" i="6" s="1"/>
  <c r="E140" i="6"/>
  <c r="K140" i="6" s="1"/>
  <c r="E139" i="6"/>
  <c r="K139" i="6" s="1"/>
  <c r="E138" i="6"/>
  <c r="K138" i="6" s="1"/>
  <c r="C137" i="6"/>
  <c r="B137" i="6"/>
  <c r="C136" i="6"/>
  <c r="B136" i="6"/>
  <c r="C135" i="6"/>
  <c r="B135" i="6"/>
  <c r="C134" i="6"/>
  <c r="B134" i="6"/>
  <c r="C133" i="6"/>
  <c r="B133" i="6"/>
  <c r="C132" i="6"/>
  <c r="B132" i="6"/>
  <c r="E130" i="6"/>
  <c r="K130" i="6" s="1"/>
  <c r="E129" i="6"/>
  <c r="K129" i="6" s="1"/>
  <c r="E128" i="6"/>
  <c r="K128" i="6" s="1"/>
  <c r="E127" i="6"/>
  <c r="K127" i="6" s="1"/>
  <c r="E126" i="6"/>
  <c r="K126" i="6" s="1"/>
  <c r="E125" i="6"/>
  <c r="K125" i="6" s="1"/>
  <c r="E124" i="6"/>
  <c r="K124" i="6" s="1"/>
  <c r="E123" i="6"/>
  <c r="K123" i="6" s="1"/>
  <c r="E122" i="6"/>
  <c r="K122" i="6" s="1"/>
  <c r="E121" i="6"/>
  <c r="K121" i="6" s="1"/>
  <c r="E120" i="6"/>
  <c r="K120" i="6" s="1"/>
  <c r="E119" i="6"/>
  <c r="K119" i="6" s="1"/>
  <c r="E117" i="6"/>
  <c r="K117" i="6" s="1"/>
  <c r="E116" i="6"/>
  <c r="K116" i="6" s="1"/>
  <c r="E115" i="6"/>
  <c r="K115" i="6" s="1"/>
  <c r="E114" i="6"/>
  <c r="K114" i="6" s="1"/>
  <c r="E113" i="6"/>
  <c r="K113" i="6" s="1"/>
  <c r="E112" i="6"/>
  <c r="K112" i="6" s="1"/>
  <c r="E111" i="6"/>
  <c r="K111" i="6" s="1"/>
  <c r="E110" i="6"/>
  <c r="K110" i="6" s="1"/>
  <c r="E109" i="6"/>
  <c r="K109" i="6" s="1"/>
  <c r="E108" i="6"/>
  <c r="K108" i="6" s="1"/>
  <c r="E107" i="6"/>
  <c r="K107" i="6" s="1"/>
  <c r="E106" i="6"/>
  <c r="K106" i="6" s="1"/>
  <c r="E104" i="6"/>
  <c r="K104" i="6" s="1"/>
  <c r="E103" i="6"/>
  <c r="K103" i="6" s="1"/>
  <c r="E102" i="6"/>
  <c r="K102" i="6" s="1"/>
  <c r="E101" i="6"/>
  <c r="K101" i="6" s="1"/>
  <c r="E100" i="6"/>
  <c r="K100" i="6" s="1"/>
  <c r="E99" i="6"/>
  <c r="K99" i="6" s="1"/>
  <c r="E98" i="6"/>
  <c r="K98" i="6" s="1"/>
  <c r="E97" i="6"/>
  <c r="K97" i="6" s="1"/>
  <c r="E96" i="6"/>
  <c r="K96" i="6" s="1"/>
  <c r="E95" i="6"/>
  <c r="K95" i="6" s="1"/>
  <c r="E94" i="6"/>
  <c r="K94" i="6" s="1"/>
  <c r="E93" i="6"/>
  <c r="K93" i="6" s="1"/>
  <c r="E91" i="6"/>
  <c r="K91" i="6" s="1"/>
  <c r="E90" i="6"/>
  <c r="K90" i="6" s="1"/>
  <c r="E89" i="6"/>
  <c r="K89" i="6" s="1"/>
  <c r="E88" i="6"/>
  <c r="K88" i="6" s="1"/>
  <c r="E87" i="6"/>
  <c r="K87" i="6" s="1"/>
  <c r="E86" i="6"/>
  <c r="K86" i="6" s="1"/>
  <c r="E85" i="6"/>
  <c r="K85" i="6" s="1"/>
  <c r="E84" i="6"/>
  <c r="K84" i="6" s="1"/>
  <c r="E83" i="6"/>
  <c r="K83" i="6" s="1"/>
  <c r="E82" i="6"/>
  <c r="K82" i="6" s="1"/>
  <c r="E81" i="6"/>
  <c r="K81" i="6" s="1"/>
  <c r="E80" i="6"/>
  <c r="K80" i="6" s="1"/>
  <c r="E78" i="6"/>
  <c r="K78" i="6" s="1"/>
  <c r="E77" i="6"/>
  <c r="K77" i="6" s="1"/>
  <c r="E76" i="6"/>
  <c r="K76" i="6" s="1"/>
  <c r="E75" i="6"/>
  <c r="K75" i="6" s="1"/>
  <c r="E74" i="6"/>
  <c r="K74" i="6" s="1"/>
  <c r="E73" i="6"/>
  <c r="K73" i="6" s="1"/>
  <c r="E72" i="6"/>
  <c r="K72" i="6" s="1"/>
  <c r="E71" i="6"/>
  <c r="K71" i="6" s="1"/>
  <c r="E70" i="6"/>
  <c r="K70" i="6" s="1"/>
  <c r="E69" i="6"/>
  <c r="K69" i="6" s="1"/>
  <c r="E68" i="6"/>
  <c r="K68" i="6" s="1"/>
  <c r="E67" i="6"/>
  <c r="K67" i="6" s="1"/>
  <c r="E65" i="6"/>
  <c r="K65" i="6" s="1"/>
  <c r="E64" i="6"/>
  <c r="K64" i="6" s="1"/>
  <c r="E63" i="6"/>
  <c r="K63" i="6" s="1"/>
  <c r="E62" i="6"/>
  <c r="K62" i="6" s="1"/>
  <c r="E61" i="6"/>
  <c r="K61" i="6" s="1"/>
  <c r="E60" i="6"/>
  <c r="K60" i="6" s="1"/>
  <c r="E59" i="6"/>
  <c r="K59" i="6" s="1"/>
  <c r="E58" i="6"/>
  <c r="K58" i="6" s="1"/>
  <c r="E57" i="6"/>
  <c r="K57" i="6" s="1"/>
  <c r="E56" i="6"/>
  <c r="K56" i="6" s="1"/>
  <c r="E55" i="6"/>
  <c r="K55" i="6" s="1"/>
  <c r="E54" i="6"/>
  <c r="K54" i="6" s="1"/>
  <c r="F60" i="1"/>
  <c r="L60" i="1" s="1"/>
  <c r="F59" i="1"/>
  <c r="L59" i="1" s="1"/>
  <c r="F58" i="1"/>
  <c r="L58" i="1" s="1"/>
  <c r="F57" i="1"/>
  <c r="L57" i="1" s="1"/>
  <c r="F56" i="1"/>
  <c r="L56" i="1" s="1"/>
  <c r="F55" i="1"/>
  <c r="L55" i="1" s="1"/>
  <c r="F54" i="1"/>
  <c r="L54" i="1" s="1"/>
  <c r="F53" i="1"/>
  <c r="L53" i="1" s="1"/>
  <c r="F52" i="1"/>
  <c r="L52" i="1" s="1"/>
  <c r="F51" i="1"/>
  <c r="L51" i="1" s="1"/>
  <c r="F50" i="1"/>
  <c r="L50" i="1" s="1"/>
  <c r="F49" i="1"/>
  <c r="L49" i="1" s="1"/>
  <c r="F44" i="1"/>
  <c r="L44" i="1" s="1"/>
  <c r="F43" i="1"/>
  <c r="L43" i="1" s="1"/>
  <c r="F42" i="1"/>
  <c r="L42" i="1" s="1"/>
  <c r="F41" i="1"/>
  <c r="L41" i="1" s="1"/>
  <c r="F40" i="1"/>
  <c r="L40" i="1" s="1"/>
  <c r="F39" i="1"/>
  <c r="L39" i="1" s="1"/>
  <c r="F38" i="1"/>
  <c r="L38" i="1" s="1"/>
  <c r="F37" i="1"/>
  <c r="L37" i="1" s="1"/>
  <c r="F36" i="1"/>
  <c r="L36" i="1" s="1"/>
  <c r="F47" i="1"/>
  <c r="L47" i="1" s="1"/>
  <c r="F46" i="1"/>
  <c r="L46" i="1" s="1"/>
  <c r="F45" i="1"/>
  <c r="L45" i="1" s="1"/>
  <c r="E10" i="6"/>
  <c r="K10" i="6" s="1"/>
  <c r="E12" i="6"/>
  <c r="K12" i="6" s="1"/>
  <c r="E14" i="6"/>
  <c r="K14" i="6" s="1"/>
  <c r="E16" i="6"/>
  <c r="K16" i="6" s="1"/>
  <c r="E18" i="6"/>
  <c r="K18" i="6" s="1"/>
  <c r="E20" i="6"/>
  <c r="F20" i="6"/>
  <c r="E22" i="6"/>
  <c r="F22" i="6"/>
  <c r="E24" i="6"/>
  <c r="K24" i="6" s="1"/>
  <c r="E26" i="6"/>
  <c r="K26" i="6" s="1"/>
  <c r="E28" i="6"/>
  <c r="K28" i="6" s="1"/>
  <c r="E29" i="6"/>
  <c r="K29" i="6" s="1"/>
  <c r="E30" i="6"/>
  <c r="K30" i="6" s="1"/>
  <c r="E31" i="6"/>
  <c r="K31" i="6" s="1"/>
  <c r="E32" i="6"/>
  <c r="K32" i="6" s="1"/>
  <c r="E33" i="6"/>
  <c r="K33" i="6" s="1"/>
  <c r="E34" i="6"/>
  <c r="K34" i="6" s="1"/>
  <c r="E35" i="6"/>
  <c r="K35" i="6" s="1"/>
  <c r="E36" i="6"/>
  <c r="K36" i="6" s="1"/>
  <c r="E37" i="6"/>
  <c r="K37" i="6" s="1"/>
  <c r="E38" i="6"/>
  <c r="K38" i="6" s="1"/>
  <c r="E39" i="6"/>
  <c r="K39" i="6" s="1"/>
  <c r="E41" i="6"/>
  <c r="K41" i="6" s="1"/>
  <c r="E42" i="6"/>
  <c r="K42" i="6" s="1"/>
  <c r="E43" i="6"/>
  <c r="K43" i="6" s="1"/>
  <c r="E44" i="6"/>
  <c r="K44" i="6" s="1"/>
  <c r="E45" i="6"/>
  <c r="K45" i="6" s="1"/>
  <c r="E46" i="6"/>
  <c r="K46" i="6" s="1"/>
  <c r="E47" i="6"/>
  <c r="K47" i="6" s="1"/>
  <c r="E48" i="6"/>
  <c r="K48" i="6" s="1"/>
  <c r="E49" i="6"/>
  <c r="K49" i="6" s="1"/>
  <c r="E50" i="6"/>
  <c r="K50" i="6" s="1"/>
  <c r="E51" i="6"/>
  <c r="K51" i="6" s="1"/>
  <c r="E52" i="6"/>
  <c r="K52" i="6" s="1"/>
  <c r="K20" i="6" l="1"/>
  <c r="K22" i="6"/>
  <c r="E132" i="6"/>
  <c r="K132" i="6" s="1"/>
  <c r="E133" i="6"/>
  <c r="K133" i="6" s="1"/>
  <c r="E134" i="6"/>
  <c r="K134" i="6" s="1"/>
  <c r="E135" i="6"/>
  <c r="K135" i="6" s="1"/>
  <c r="E136" i="6"/>
  <c r="K136" i="6" s="1"/>
  <c r="E137" i="6"/>
  <c r="K137" i="6" s="1"/>
  <c r="E149" i="6"/>
  <c r="K149" i="6" s="1"/>
</calcChain>
</file>

<file path=xl/sharedStrings.xml><?xml version="1.0" encoding="utf-8"?>
<sst xmlns="http://schemas.openxmlformats.org/spreadsheetml/2006/main" count="623" uniqueCount="87">
  <si>
    <t xml:space="preserve"> </t>
  </si>
  <si>
    <t>Local</t>
  </si>
  <si>
    <t>End of</t>
  </si>
  <si>
    <t>Central</t>
  </si>
  <si>
    <t>Financial</t>
  </si>
  <si>
    <t>Period</t>
  </si>
  <si>
    <t>Short-Term</t>
  </si>
  <si>
    <t>Long-Term</t>
  </si>
  <si>
    <t>Bank</t>
  </si>
  <si>
    <t>Reserves</t>
  </si>
  <si>
    <t>1981</t>
  </si>
  <si>
    <t>1982</t>
  </si>
  <si>
    <t>1983</t>
  </si>
  <si>
    <t>1984</t>
  </si>
  <si>
    <t>1985</t>
  </si>
  <si>
    <t>1986</t>
  </si>
  <si>
    <t>1987</t>
  </si>
  <si>
    <t>1988</t>
  </si>
  <si>
    <t>1990</t>
  </si>
  <si>
    <t>1991</t>
  </si>
  <si>
    <t>1992</t>
  </si>
  <si>
    <t>1994</t>
  </si>
  <si>
    <t>1995</t>
  </si>
  <si>
    <t>1996</t>
  </si>
  <si>
    <t>1998</t>
  </si>
  <si>
    <t>1999</t>
  </si>
  <si>
    <t>2000</t>
  </si>
  <si>
    <t xml:space="preserve">        $'000</t>
  </si>
  <si>
    <t>Demand</t>
  </si>
  <si>
    <t>Savings</t>
  </si>
  <si>
    <t>Time</t>
  </si>
  <si>
    <t>Total</t>
  </si>
  <si>
    <t>1977</t>
  </si>
  <si>
    <t>1978</t>
  </si>
  <si>
    <t>1979</t>
  </si>
  <si>
    <t>1980</t>
  </si>
  <si>
    <t>2002</t>
  </si>
  <si>
    <t>Deposits</t>
  </si>
  <si>
    <t>Foreign Liabilities</t>
  </si>
  <si>
    <t>Balances due to</t>
  </si>
  <si>
    <t>Other</t>
  </si>
  <si>
    <t>Institutions</t>
  </si>
  <si>
    <t>Capital</t>
  </si>
  <si>
    <t>and</t>
  </si>
  <si>
    <t>Liabilities</t>
  </si>
  <si>
    <t>2003</t>
  </si>
  <si>
    <t>Savings/</t>
  </si>
  <si>
    <t>2006</t>
  </si>
  <si>
    <t>2004</t>
  </si>
  <si>
    <t xml:space="preserve">     Foreign Liabilities</t>
  </si>
  <si>
    <t xml:space="preserve">    Balances due to</t>
  </si>
  <si>
    <t>2005</t>
  </si>
  <si>
    <t>2007</t>
  </si>
  <si>
    <t>1989</t>
  </si>
  <si>
    <t>1993</t>
  </si>
  <si>
    <t>1997</t>
  </si>
  <si>
    <t>2001</t>
  </si>
  <si>
    <t>2008</t>
  </si>
  <si>
    <t>2009</t>
  </si>
  <si>
    <t>2010</t>
  </si>
  <si>
    <t>2011</t>
  </si>
  <si>
    <t>2012</t>
  </si>
  <si>
    <t>2013</t>
  </si>
  <si>
    <t>Chequing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</si>
  <si>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</si>
  <si>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</si>
  <si>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</si>
  <si>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</si>
  <si>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</si>
  <si>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</si>
  <si>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</si>
  <si>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</si>
  <si>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</si>
  <si>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</si>
  <si>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</si>
  <si>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</si>
  <si>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 xml:space="preserve">TABLE 7 DOMESTIC BANKS: SUMMARY OF LIABILITIES </t>
  </si>
  <si>
    <t>Sept</t>
  </si>
  <si>
    <t>2015</t>
  </si>
  <si>
    <r>
      <t>Balances due to other local Financial Institutions</t>
    </r>
    <r>
      <rPr>
        <sz val="12"/>
        <rFont val="Arial"/>
        <family val="2"/>
      </rPr>
      <t>: Represent inter-bank loans.</t>
    </r>
  </si>
  <si>
    <r>
      <t>Deposits</t>
    </r>
    <r>
      <rPr>
        <sz val="12"/>
        <rFont val="Arial"/>
        <family val="2"/>
      </rPr>
      <t>: This figure represents Belize dollar and foreign currency deposits of residents. Deposits of non-residents are included in foreign liabilities.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</si>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</sst>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6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(PCL6)"/>
      <family val="2"/>
    </font>
    <font>
      <b/>
      <sz val="12"/>
      <name val="Arial"/>
      <family val="2"/>
    </font>
    <font>
      <sz val="10"/>
      <name val="Courier"/>
      <family val="3"/>
    </font>
    <font>
      <sz val="10"/>
      <name val="Arial (PCL6)"/>
      <family val="2"/>
    </font>
    <font>
      <b/>
      <sz val="10"/>
      <name val="Arial (PCL6)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ouri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42">
    <xf numFmtId="37" fontId="0" fillId="0" borderId="0"/>
    <xf numFmtId="0" fontId="15" fillId="0" borderId="0"/>
    <xf numFmtId="165" fontId="16" fillId="0" borderId="0" applyFont="0" applyFill="0" applyBorder="0" applyAlignment="0" applyProtection="0"/>
    <xf numFmtId="0" fontId="17" fillId="16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7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7" fillId="1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7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7" fillId="2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7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7" fillId="2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7" fillId="23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7" fillId="24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7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7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7" fillId="2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9" fillId="17" borderId="0" applyNumberFormat="0" applyBorder="0" applyAlignment="0" applyProtection="0"/>
    <xf numFmtId="0" fontId="20" fillId="34" borderId="11" applyNumberFormat="0" applyAlignment="0" applyProtection="0"/>
    <xf numFmtId="0" fontId="21" fillId="35" borderId="12" applyNumberFormat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21" borderId="11" applyNumberFormat="0" applyAlignment="0" applyProtection="0"/>
    <xf numFmtId="0" fontId="29" fillId="0" borderId="16" applyNumberFormat="0" applyFill="0" applyAlignment="0" applyProtection="0"/>
    <xf numFmtId="0" fontId="30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6" fillId="37" borderId="17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3" fillId="3" borderId="10" applyNumberFormat="0" applyFont="0" applyAlignment="0" applyProtection="0"/>
    <xf numFmtId="0" fontId="10" fillId="37" borderId="17" applyNumberFormat="0" applyFont="0" applyAlignment="0" applyProtection="0"/>
    <xf numFmtId="0" fontId="31" fillId="34" borderId="18" applyNumberFormat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2" fillId="3" borderId="10" applyNumberFormat="0" applyFont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  <xf numFmtId="0" fontId="1" fillId="3" borderId="10" applyNumberFormat="0" applyFont="0" applyAlignment="0" applyProtection="0"/>
  </cellStyleXfs>
  <cellXfs count="43">
    <xf numFmtId="37" fontId="0" fillId="0" borderId="0" xfId="0"/>
    <xf numFmtId="37" fontId="4" fillId="0" borderId="0" xfId="0" applyFont="1"/>
    <xf numFmtId="37" fontId="7" fillId="0" borderId="0" xfId="0" applyFont="1" applyAlignment="1">
      <alignment horizontal="fill"/>
    </xf>
    <xf numFmtId="37" fontId="8" fillId="0" borderId="0" xfId="0" quotePrefix="1" applyFont="1" applyAlignment="1">
      <alignment horizontal="right"/>
    </xf>
    <xf numFmtId="37" fontId="9" fillId="0" borderId="2" xfId="0" applyFont="1" applyBorder="1"/>
    <xf numFmtId="37" fontId="9" fillId="0" borderId="1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2" xfId="0" quotePrefix="1" applyFont="1" applyBorder="1" applyAlignment="1">
      <alignment horizontal="center"/>
    </xf>
    <xf numFmtId="37" fontId="9" fillId="0" borderId="1" xfId="0" quotePrefix="1" applyFont="1" applyBorder="1" applyAlignment="1">
      <alignment horizontal="center"/>
    </xf>
    <xf numFmtId="37" fontId="10" fillId="0" borderId="0" xfId="0" applyFont="1"/>
    <xf numFmtId="37" fontId="9" fillId="0" borderId="0" xfId="0" quotePrefix="1" applyFont="1" applyAlignment="1">
      <alignment horizontal="left"/>
    </xf>
    <xf numFmtId="37" fontId="9" fillId="0" borderId="0" xfId="0" quotePrefix="1" applyFont="1"/>
    <xf numFmtId="37" fontId="9" fillId="0" borderId="0" xfId="0" applyFont="1"/>
    <xf numFmtId="37" fontId="7" fillId="0" borderId="0" xfId="0" applyFont="1"/>
    <xf numFmtId="166" fontId="9" fillId="0" borderId="0" xfId="0" applyNumberFormat="1" applyFont="1"/>
    <xf numFmtId="37" fontId="9" fillId="0" borderId="9" xfId="0" applyFont="1" applyBorder="1" applyAlignment="1">
      <alignment horizontal="center"/>
    </xf>
    <xf numFmtId="3" fontId="10" fillId="0" borderId="0" xfId="0" quotePrefix="1" applyNumberFormat="1" applyFont="1" applyAlignment="1">
      <alignment horizontal="left"/>
    </xf>
    <xf numFmtId="37" fontId="9" fillId="0" borderId="9" xfId="0" quotePrefix="1" applyFont="1" applyBorder="1" applyAlignment="1">
      <alignment horizontal="center"/>
    </xf>
    <xf numFmtId="37" fontId="0" fillId="0" borderId="0" xfId="0" applyAlignment="1">
      <alignment vertical="center"/>
    </xf>
    <xf numFmtId="3" fontId="10" fillId="0" borderId="0" xfId="0" applyNumberFormat="1" applyFont="1" applyAlignment="1">
      <alignment horizontal="left"/>
    </xf>
    <xf numFmtId="37" fontId="12" fillId="0" borderId="0" xfId="0" applyFont="1"/>
    <xf numFmtId="37" fontId="12" fillId="2" borderId="0" xfId="0" applyFont="1" applyFill="1" applyAlignment="1">
      <alignment horizontal="justify"/>
    </xf>
    <xf numFmtId="37" fontId="12" fillId="2" borderId="0" xfId="0" applyFont="1" applyFill="1"/>
    <xf numFmtId="37" fontId="6" fillId="0" borderId="0" xfId="0" applyFont="1"/>
    <xf numFmtId="37" fontId="9" fillId="0" borderId="8" xfId="0" applyFont="1" applyBorder="1"/>
    <xf numFmtId="37" fontId="9" fillId="0" borderId="4" xfId="0" applyFont="1" applyBorder="1" applyAlignment="1">
      <alignment horizontal="center"/>
    </xf>
    <xf numFmtId="37" fontId="9" fillId="0" borderId="4" xfId="0" applyFont="1" applyBorder="1"/>
    <xf numFmtId="37" fontId="9" fillId="0" borderId="5" xfId="0" applyFont="1" applyBorder="1"/>
    <xf numFmtId="37" fontId="9" fillId="0" borderId="3" xfId="0" applyFont="1" applyBorder="1"/>
    <xf numFmtId="37" fontId="9" fillId="0" borderId="1" xfId="0" applyFont="1" applyBorder="1"/>
    <xf numFmtId="37" fontId="9" fillId="0" borderId="7" xfId="0" applyFont="1" applyBorder="1"/>
    <xf numFmtId="37" fontId="9" fillId="0" borderId="7" xfId="0" applyFont="1" applyBorder="1" applyAlignment="1">
      <alignment horizontal="center"/>
    </xf>
    <xf numFmtId="167" fontId="9" fillId="0" borderId="0" xfId="0" quotePrefix="1" applyNumberFormat="1" applyFont="1"/>
    <xf numFmtId="37" fontId="13" fillId="0" borderId="0" xfId="0" applyFont="1"/>
    <xf numFmtId="37" fontId="14" fillId="0" borderId="0" xfId="0" applyFont="1"/>
    <xf numFmtId="37" fontId="35" fillId="0" borderId="0" xfId="0" applyFont="1"/>
    <xf numFmtId="1" fontId="9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9" fillId="0" borderId="6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11" fillId="2" borderId="0" xfId="0" applyFont="1" applyFill="1" applyAlignment="1">
      <alignment horizontal="center"/>
    </xf>
    <xf numFmtId="37" fontId="11" fillId="2" borderId="0" xfId="0" applyFont="1" applyFill="1" applyAlignment="1">
      <alignment horizontal="left" wrapText="1"/>
    </xf>
  </cellXfs>
  <cellStyles count="742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2 2" xfId="6" xr:uid="{00000000-0005-0000-0000-000003000000}"/>
    <cellStyle name="20% - Accent1 3 2 2 2" xfId="286" xr:uid="{00000000-0005-0000-0000-000004000000}"/>
    <cellStyle name="20% - Accent1 3 2 2 3" xfId="515" xr:uid="{22DBBCA5-7C2E-4A20-95CB-9AFD0A4258CA}"/>
    <cellStyle name="20% - Accent1 3 2 3" xfId="285" xr:uid="{00000000-0005-0000-0000-000005000000}"/>
    <cellStyle name="20% - Accent1 3 2 4" xfId="514" xr:uid="{47D6B078-BCFB-4670-9A91-DA156A20F514}"/>
    <cellStyle name="20% - Accent1 3 3" xfId="7" xr:uid="{00000000-0005-0000-0000-000006000000}"/>
    <cellStyle name="20% - Accent1 3 3 2" xfId="287" xr:uid="{00000000-0005-0000-0000-000007000000}"/>
    <cellStyle name="20% - Accent1 3 3 3" xfId="516" xr:uid="{690D040B-7D6E-4D4B-B83E-705D0B33C981}"/>
    <cellStyle name="20% - Accent1 3 4" xfId="284" xr:uid="{00000000-0005-0000-0000-000008000000}"/>
    <cellStyle name="20% - Accent1 3 5" xfId="513" xr:uid="{945CE747-1391-4C6E-9F9A-C20B7CEC9E49}"/>
    <cellStyle name="20% - Accent1 4" xfId="8" xr:uid="{00000000-0005-0000-0000-000009000000}"/>
    <cellStyle name="20% - Accent1 4 2" xfId="9" xr:uid="{00000000-0005-0000-0000-00000A000000}"/>
    <cellStyle name="20% - Accent1 4 2 2" xfId="10" xr:uid="{00000000-0005-0000-0000-00000B000000}"/>
    <cellStyle name="20% - Accent1 4 2 2 2" xfId="290" xr:uid="{00000000-0005-0000-0000-00000C000000}"/>
    <cellStyle name="20% - Accent1 4 2 2 3" xfId="519" xr:uid="{D62BF321-AC51-444E-9A23-33D26001BED9}"/>
    <cellStyle name="20% - Accent1 4 2 3" xfId="289" xr:uid="{00000000-0005-0000-0000-00000D000000}"/>
    <cellStyle name="20% - Accent1 4 2 4" xfId="518" xr:uid="{268A4F89-96A7-4E6B-A1CC-6AA110D68C89}"/>
    <cellStyle name="20% - Accent1 4 3" xfId="11" xr:uid="{00000000-0005-0000-0000-00000E000000}"/>
    <cellStyle name="20% - Accent1 4 3 2" xfId="291" xr:uid="{00000000-0005-0000-0000-00000F000000}"/>
    <cellStyle name="20% - Accent1 4 3 3" xfId="520" xr:uid="{6BECEB21-0B50-4A9A-ABC9-49C061486E5C}"/>
    <cellStyle name="20% - Accent1 4 4" xfId="288" xr:uid="{00000000-0005-0000-0000-000010000000}"/>
    <cellStyle name="20% - Accent1 4 5" xfId="517" xr:uid="{19C4C765-D6FC-49B1-83CC-7CBC8AF10915}"/>
    <cellStyle name="20% - Accent1 5" xfId="12" xr:uid="{00000000-0005-0000-0000-000011000000}"/>
    <cellStyle name="20% - Accent1 5 2" xfId="13" xr:uid="{00000000-0005-0000-0000-000012000000}"/>
    <cellStyle name="20% - Accent1 5 2 2" xfId="293" xr:uid="{00000000-0005-0000-0000-000013000000}"/>
    <cellStyle name="20% - Accent1 5 2 3" xfId="522" xr:uid="{4EBAB7DC-8A49-4F07-82B2-03221E1DFAD0}"/>
    <cellStyle name="20% - Accent1 5 3" xfId="292" xr:uid="{00000000-0005-0000-0000-000014000000}"/>
    <cellStyle name="20% - Accent1 5 4" xfId="521" xr:uid="{27A550A3-EA6B-4303-9EB3-8251E40D8E1D}"/>
    <cellStyle name="20% - Accent1 6" xfId="14" xr:uid="{00000000-0005-0000-0000-000015000000}"/>
    <cellStyle name="20% - Accent1 6 2" xfId="294" xr:uid="{00000000-0005-0000-0000-000016000000}"/>
    <cellStyle name="20% - Accent1 6 3" xfId="523" xr:uid="{EAD4B4A9-C15F-46AE-8FAD-CC4432498374}"/>
    <cellStyle name="20% - Accent2 2" xfId="15" xr:uid="{00000000-0005-0000-0000-000017000000}"/>
    <cellStyle name="20% - Accent2 3" xfId="16" xr:uid="{00000000-0005-0000-0000-000018000000}"/>
    <cellStyle name="20% - Accent2 3 2" xfId="17" xr:uid="{00000000-0005-0000-0000-000019000000}"/>
    <cellStyle name="20% - Accent2 3 2 2" xfId="18" xr:uid="{00000000-0005-0000-0000-00001A000000}"/>
    <cellStyle name="20% - Accent2 3 2 2 2" xfId="297" xr:uid="{00000000-0005-0000-0000-00001B000000}"/>
    <cellStyle name="20% - Accent2 3 2 2 3" xfId="526" xr:uid="{9DE65F2E-973A-4394-8FF8-6512D716906D}"/>
    <cellStyle name="20% - Accent2 3 2 3" xfId="296" xr:uid="{00000000-0005-0000-0000-00001C000000}"/>
    <cellStyle name="20% - Accent2 3 2 4" xfId="525" xr:uid="{FE10AA98-D671-40F4-8CD6-128B4E96C179}"/>
    <cellStyle name="20% - Accent2 3 3" xfId="19" xr:uid="{00000000-0005-0000-0000-00001D000000}"/>
    <cellStyle name="20% - Accent2 3 3 2" xfId="298" xr:uid="{00000000-0005-0000-0000-00001E000000}"/>
    <cellStyle name="20% - Accent2 3 3 3" xfId="527" xr:uid="{3883EA4B-F269-49AF-A1D7-BA2AFAAEAFA5}"/>
    <cellStyle name="20% - Accent2 3 4" xfId="295" xr:uid="{00000000-0005-0000-0000-00001F000000}"/>
    <cellStyle name="20% - Accent2 3 5" xfId="524" xr:uid="{A07A96F4-1EB4-4426-8B65-08BB6C5FADB1}"/>
    <cellStyle name="20% - Accent2 4" xfId="20" xr:uid="{00000000-0005-0000-0000-000020000000}"/>
    <cellStyle name="20% - Accent2 4 2" xfId="21" xr:uid="{00000000-0005-0000-0000-000021000000}"/>
    <cellStyle name="20% - Accent2 4 2 2" xfId="22" xr:uid="{00000000-0005-0000-0000-000022000000}"/>
    <cellStyle name="20% - Accent2 4 2 2 2" xfId="301" xr:uid="{00000000-0005-0000-0000-000023000000}"/>
    <cellStyle name="20% - Accent2 4 2 2 3" xfId="530" xr:uid="{63DB122A-9B35-4D87-BA28-B1A2E605CD53}"/>
    <cellStyle name="20% - Accent2 4 2 3" xfId="300" xr:uid="{00000000-0005-0000-0000-000024000000}"/>
    <cellStyle name="20% - Accent2 4 2 4" xfId="529" xr:uid="{EDA65440-B4D9-4CB4-8A7E-8BA40543B6A5}"/>
    <cellStyle name="20% - Accent2 4 3" xfId="23" xr:uid="{00000000-0005-0000-0000-000025000000}"/>
    <cellStyle name="20% - Accent2 4 3 2" xfId="302" xr:uid="{00000000-0005-0000-0000-000026000000}"/>
    <cellStyle name="20% - Accent2 4 3 3" xfId="531" xr:uid="{88374E40-D9D8-4576-8B04-EA8A4D151FA1}"/>
    <cellStyle name="20% - Accent2 4 4" xfId="299" xr:uid="{00000000-0005-0000-0000-000027000000}"/>
    <cellStyle name="20% - Accent2 4 5" xfId="528" xr:uid="{C61D9CBE-8751-4377-AAF7-C7E08FE1EFE4}"/>
    <cellStyle name="20% - Accent2 5" xfId="24" xr:uid="{00000000-0005-0000-0000-000028000000}"/>
    <cellStyle name="20% - Accent2 5 2" xfId="25" xr:uid="{00000000-0005-0000-0000-000029000000}"/>
    <cellStyle name="20% - Accent2 5 2 2" xfId="304" xr:uid="{00000000-0005-0000-0000-00002A000000}"/>
    <cellStyle name="20% - Accent2 5 2 3" xfId="533" xr:uid="{AC9408DF-6CBA-43F8-94DB-B86335B48D23}"/>
    <cellStyle name="20% - Accent2 5 3" xfId="303" xr:uid="{00000000-0005-0000-0000-00002B000000}"/>
    <cellStyle name="20% - Accent2 5 4" xfId="532" xr:uid="{7A63DB69-4361-4282-B606-68127D3D8630}"/>
    <cellStyle name="20% - Accent2 6" xfId="26" xr:uid="{00000000-0005-0000-0000-00002C000000}"/>
    <cellStyle name="20% - Accent2 6 2" xfId="305" xr:uid="{00000000-0005-0000-0000-00002D000000}"/>
    <cellStyle name="20% - Accent2 6 3" xfId="534" xr:uid="{EE6428AC-0FFB-46FD-B25C-373CCCD65957}"/>
    <cellStyle name="20% - Accent3 2" xfId="27" xr:uid="{00000000-0005-0000-0000-00002E000000}"/>
    <cellStyle name="20% - Accent3 3" xfId="28" xr:uid="{00000000-0005-0000-0000-00002F000000}"/>
    <cellStyle name="20% - Accent3 3 2" xfId="29" xr:uid="{00000000-0005-0000-0000-000030000000}"/>
    <cellStyle name="20% - Accent3 3 2 2" xfId="30" xr:uid="{00000000-0005-0000-0000-000031000000}"/>
    <cellStyle name="20% - Accent3 3 2 2 2" xfId="308" xr:uid="{00000000-0005-0000-0000-000032000000}"/>
    <cellStyle name="20% - Accent3 3 2 2 3" xfId="537" xr:uid="{AA2658CD-A0E5-4930-9D04-2AEEC8F4442A}"/>
    <cellStyle name="20% - Accent3 3 2 3" xfId="307" xr:uid="{00000000-0005-0000-0000-000033000000}"/>
    <cellStyle name="20% - Accent3 3 2 4" xfId="536" xr:uid="{6E57D40F-B422-4FAE-B3C3-44EDBD38ACC7}"/>
    <cellStyle name="20% - Accent3 3 3" xfId="31" xr:uid="{00000000-0005-0000-0000-000034000000}"/>
    <cellStyle name="20% - Accent3 3 3 2" xfId="309" xr:uid="{00000000-0005-0000-0000-000035000000}"/>
    <cellStyle name="20% - Accent3 3 3 3" xfId="538" xr:uid="{AD9D77BE-E430-4A5E-B6A3-37FB48F34488}"/>
    <cellStyle name="20% - Accent3 3 4" xfId="306" xr:uid="{00000000-0005-0000-0000-000036000000}"/>
    <cellStyle name="20% - Accent3 3 5" xfId="535" xr:uid="{5605404E-A99D-4D2E-933E-E7C7CB454DE2}"/>
    <cellStyle name="20% - Accent3 4" xfId="32" xr:uid="{00000000-0005-0000-0000-000037000000}"/>
    <cellStyle name="20% - Accent3 4 2" xfId="33" xr:uid="{00000000-0005-0000-0000-000038000000}"/>
    <cellStyle name="20% - Accent3 4 2 2" xfId="34" xr:uid="{00000000-0005-0000-0000-000039000000}"/>
    <cellStyle name="20% - Accent3 4 2 2 2" xfId="312" xr:uid="{00000000-0005-0000-0000-00003A000000}"/>
    <cellStyle name="20% - Accent3 4 2 2 3" xfId="541" xr:uid="{903CDD54-D4F0-47B1-82C3-C4740CCCFCAD}"/>
    <cellStyle name="20% - Accent3 4 2 3" xfId="311" xr:uid="{00000000-0005-0000-0000-00003B000000}"/>
    <cellStyle name="20% - Accent3 4 2 4" xfId="540" xr:uid="{8FA53194-07B3-46B7-BACC-557C8CF5BB8E}"/>
    <cellStyle name="20% - Accent3 4 3" xfId="35" xr:uid="{00000000-0005-0000-0000-00003C000000}"/>
    <cellStyle name="20% - Accent3 4 3 2" xfId="313" xr:uid="{00000000-0005-0000-0000-00003D000000}"/>
    <cellStyle name="20% - Accent3 4 3 3" xfId="542" xr:uid="{C292087A-25ED-4E81-8B43-AAFCDFB827E0}"/>
    <cellStyle name="20% - Accent3 4 4" xfId="310" xr:uid="{00000000-0005-0000-0000-00003E000000}"/>
    <cellStyle name="20% - Accent3 4 5" xfId="539" xr:uid="{D61AF6EF-F32A-4763-AD00-B1750F55BC3F}"/>
    <cellStyle name="20% - Accent3 5" xfId="36" xr:uid="{00000000-0005-0000-0000-00003F000000}"/>
    <cellStyle name="20% - Accent3 5 2" xfId="37" xr:uid="{00000000-0005-0000-0000-000040000000}"/>
    <cellStyle name="20% - Accent3 5 2 2" xfId="315" xr:uid="{00000000-0005-0000-0000-000041000000}"/>
    <cellStyle name="20% - Accent3 5 2 3" xfId="544" xr:uid="{79321660-EAA2-4310-9F4D-530E25D256F2}"/>
    <cellStyle name="20% - Accent3 5 3" xfId="314" xr:uid="{00000000-0005-0000-0000-000042000000}"/>
    <cellStyle name="20% - Accent3 5 4" xfId="543" xr:uid="{808F7837-1BEC-498F-A219-ECDBE292A713}"/>
    <cellStyle name="20% - Accent3 6" xfId="38" xr:uid="{00000000-0005-0000-0000-000043000000}"/>
    <cellStyle name="20% - Accent3 6 2" xfId="316" xr:uid="{00000000-0005-0000-0000-000044000000}"/>
    <cellStyle name="20% - Accent3 6 3" xfId="545" xr:uid="{B5A274FB-4E6C-4E30-94B8-0B7194BF39CE}"/>
    <cellStyle name="20% - Accent4 2" xfId="39" xr:uid="{00000000-0005-0000-0000-000045000000}"/>
    <cellStyle name="20% - Accent4 3" xfId="40" xr:uid="{00000000-0005-0000-0000-000046000000}"/>
    <cellStyle name="20% - Accent4 3 2" xfId="41" xr:uid="{00000000-0005-0000-0000-000047000000}"/>
    <cellStyle name="20% - Accent4 3 2 2" xfId="42" xr:uid="{00000000-0005-0000-0000-000048000000}"/>
    <cellStyle name="20% - Accent4 3 2 2 2" xfId="319" xr:uid="{00000000-0005-0000-0000-000049000000}"/>
    <cellStyle name="20% - Accent4 3 2 2 3" xfId="548" xr:uid="{73BD4E9D-7E2F-4B5A-983D-AA6C16769531}"/>
    <cellStyle name="20% - Accent4 3 2 3" xfId="318" xr:uid="{00000000-0005-0000-0000-00004A000000}"/>
    <cellStyle name="20% - Accent4 3 2 4" xfId="547" xr:uid="{98AD118A-4311-4460-981B-6F83A3F098F5}"/>
    <cellStyle name="20% - Accent4 3 3" xfId="43" xr:uid="{00000000-0005-0000-0000-00004B000000}"/>
    <cellStyle name="20% - Accent4 3 3 2" xfId="320" xr:uid="{00000000-0005-0000-0000-00004C000000}"/>
    <cellStyle name="20% - Accent4 3 3 3" xfId="549" xr:uid="{17FF4793-6DC2-4B1D-9614-E20EC35036DD}"/>
    <cellStyle name="20% - Accent4 3 4" xfId="317" xr:uid="{00000000-0005-0000-0000-00004D000000}"/>
    <cellStyle name="20% - Accent4 3 5" xfId="546" xr:uid="{FD972267-03C3-4237-8935-9687C5BFFF24}"/>
    <cellStyle name="20% - Accent4 4" xfId="44" xr:uid="{00000000-0005-0000-0000-00004E000000}"/>
    <cellStyle name="20% - Accent4 4 2" xfId="45" xr:uid="{00000000-0005-0000-0000-00004F000000}"/>
    <cellStyle name="20% - Accent4 4 2 2" xfId="46" xr:uid="{00000000-0005-0000-0000-000050000000}"/>
    <cellStyle name="20% - Accent4 4 2 2 2" xfId="323" xr:uid="{00000000-0005-0000-0000-000051000000}"/>
    <cellStyle name="20% - Accent4 4 2 2 3" xfId="552" xr:uid="{6883DBD9-DF41-4ADC-8E69-5BF466297164}"/>
    <cellStyle name="20% - Accent4 4 2 3" xfId="322" xr:uid="{00000000-0005-0000-0000-000052000000}"/>
    <cellStyle name="20% - Accent4 4 2 4" xfId="551" xr:uid="{EAFA0504-F33E-42EC-B786-9DC0FAFDE93F}"/>
    <cellStyle name="20% - Accent4 4 3" xfId="47" xr:uid="{00000000-0005-0000-0000-000053000000}"/>
    <cellStyle name="20% - Accent4 4 3 2" xfId="324" xr:uid="{00000000-0005-0000-0000-000054000000}"/>
    <cellStyle name="20% - Accent4 4 3 3" xfId="553" xr:uid="{3B53C86B-3127-4A30-8AF9-66930DC4789D}"/>
    <cellStyle name="20% - Accent4 4 4" xfId="321" xr:uid="{00000000-0005-0000-0000-000055000000}"/>
    <cellStyle name="20% - Accent4 4 5" xfId="550" xr:uid="{7FC35FAA-B966-4B28-8228-2F76DA025214}"/>
    <cellStyle name="20% - Accent4 5" xfId="48" xr:uid="{00000000-0005-0000-0000-000056000000}"/>
    <cellStyle name="20% - Accent4 5 2" xfId="49" xr:uid="{00000000-0005-0000-0000-000057000000}"/>
    <cellStyle name="20% - Accent4 5 2 2" xfId="326" xr:uid="{00000000-0005-0000-0000-000058000000}"/>
    <cellStyle name="20% - Accent4 5 2 3" xfId="555" xr:uid="{D24DD0D4-E63B-4809-88C9-0735D361335D}"/>
    <cellStyle name="20% - Accent4 5 3" xfId="325" xr:uid="{00000000-0005-0000-0000-000059000000}"/>
    <cellStyle name="20% - Accent4 5 4" xfId="554" xr:uid="{48F8C243-FC09-4054-933F-E8AB7212B106}"/>
    <cellStyle name="20% - Accent4 6" xfId="50" xr:uid="{00000000-0005-0000-0000-00005A000000}"/>
    <cellStyle name="20% - Accent4 6 2" xfId="327" xr:uid="{00000000-0005-0000-0000-00005B000000}"/>
    <cellStyle name="20% - Accent4 6 3" xfId="556" xr:uid="{30A74143-88E7-4889-8518-7BC903836CF5}"/>
    <cellStyle name="20% - Accent5 2" xfId="51" xr:uid="{00000000-0005-0000-0000-00005C000000}"/>
    <cellStyle name="20% - Accent5 3" xfId="52" xr:uid="{00000000-0005-0000-0000-00005D000000}"/>
    <cellStyle name="20% - Accent5 3 2" xfId="53" xr:uid="{00000000-0005-0000-0000-00005E000000}"/>
    <cellStyle name="20% - Accent5 3 2 2" xfId="54" xr:uid="{00000000-0005-0000-0000-00005F000000}"/>
    <cellStyle name="20% - Accent5 3 2 2 2" xfId="330" xr:uid="{00000000-0005-0000-0000-000060000000}"/>
    <cellStyle name="20% - Accent5 3 2 2 3" xfId="559" xr:uid="{FB5F79FB-62DE-4179-A16D-67D00B19004F}"/>
    <cellStyle name="20% - Accent5 3 2 3" xfId="329" xr:uid="{00000000-0005-0000-0000-000061000000}"/>
    <cellStyle name="20% - Accent5 3 2 4" xfId="558" xr:uid="{046042A2-EA75-4A3C-B8A4-CEF32D446D48}"/>
    <cellStyle name="20% - Accent5 3 3" xfId="55" xr:uid="{00000000-0005-0000-0000-000062000000}"/>
    <cellStyle name="20% - Accent5 3 3 2" xfId="331" xr:uid="{00000000-0005-0000-0000-000063000000}"/>
    <cellStyle name="20% - Accent5 3 3 3" xfId="560" xr:uid="{D66EB3F3-CDEC-4379-A0F5-26945BA70725}"/>
    <cellStyle name="20% - Accent5 3 4" xfId="328" xr:uid="{00000000-0005-0000-0000-000064000000}"/>
    <cellStyle name="20% - Accent5 3 5" xfId="557" xr:uid="{80AECB74-2F83-4D7A-B1A8-8BD22A9E9930}"/>
    <cellStyle name="20% - Accent5 4" xfId="56" xr:uid="{00000000-0005-0000-0000-000065000000}"/>
    <cellStyle name="20% - Accent5 4 2" xfId="57" xr:uid="{00000000-0005-0000-0000-000066000000}"/>
    <cellStyle name="20% - Accent5 4 2 2" xfId="58" xr:uid="{00000000-0005-0000-0000-000067000000}"/>
    <cellStyle name="20% - Accent5 4 2 2 2" xfId="334" xr:uid="{00000000-0005-0000-0000-000068000000}"/>
    <cellStyle name="20% - Accent5 4 2 2 3" xfId="563" xr:uid="{99E521FC-80B8-4EA1-BA6F-1E68B79B0BF9}"/>
    <cellStyle name="20% - Accent5 4 2 3" xfId="333" xr:uid="{00000000-0005-0000-0000-000069000000}"/>
    <cellStyle name="20% - Accent5 4 2 4" xfId="562" xr:uid="{3BA33531-8286-4290-BBC4-47D06628FA50}"/>
    <cellStyle name="20% - Accent5 4 3" xfId="59" xr:uid="{00000000-0005-0000-0000-00006A000000}"/>
    <cellStyle name="20% - Accent5 4 3 2" xfId="335" xr:uid="{00000000-0005-0000-0000-00006B000000}"/>
    <cellStyle name="20% - Accent5 4 3 3" xfId="564" xr:uid="{CA990600-9ED7-4306-A414-6F4052E81281}"/>
    <cellStyle name="20% - Accent5 4 4" xfId="332" xr:uid="{00000000-0005-0000-0000-00006C000000}"/>
    <cellStyle name="20% - Accent5 4 5" xfId="561" xr:uid="{558CCAAA-2C61-4476-9876-3B2C9C421BB6}"/>
    <cellStyle name="20% - Accent5 5" xfId="60" xr:uid="{00000000-0005-0000-0000-00006D000000}"/>
    <cellStyle name="20% - Accent5 5 2" xfId="61" xr:uid="{00000000-0005-0000-0000-00006E000000}"/>
    <cellStyle name="20% - Accent5 5 2 2" xfId="337" xr:uid="{00000000-0005-0000-0000-00006F000000}"/>
    <cellStyle name="20% - Accent5 5 2 3" xfId="566" xr:uid="{62A3D3FB-553A-4BAC-8A68-C404C6E3F267}"/>
    <cellStyle name="20% - Accent5 5 3" xfId="336" xr:uid="{00000000-0005-0000-0000-000070000000}"/>
    <cellStyle name="20% - Accent5 5 4" xfId="565" xr:uid="{8BCEDBBB-9370-4548-A0A9-B4C097FCCFBB}"/>
    <cellStyle name="20% - Accent5 6" xfId="62" xr:uid="{00000000-0005-0000-0000-000071000000}"/>
    <cellStyle name="20% - Accent5 6 2" xfId="338" xr:uid="{00000000-0005-0000-0000-000072000000}"/>
    <cellStyle name="20% - Accent5 6 3" xfId="567" xr:uid="{8BDA1CDA-F69C-475D-AFC7-7D083F602011}"/>
    <cellStyle name="20% - Accent6 2" xfId="63" xr:uid="{00000000-0005-0000-0000-000073000000}"/>
    <cellStyle name="20% - Accent6 3" xfId="64" xr:uid="{00000000-0005-0000-0000-000074000000}"/>
    <cellStyle name="20% - Accent6 3 2" xfId="65" xr:uid="{00000000-0005-0000-0000-000075000000}"/>
    <cellStyle name="20% - Accent6 3 2 2" xfId="66" xr:uid="{00000000-0005-0000-0000-000076000000}"/>
    <cellStyle name="20% - Accent6 3 2 2 2" xfId="341" xr:uid="{00000000-0005-0000-0000-000077000000}"/>
    <cellStyle name="20% - Accent6 3 2 2 3" xfId="570" xr:uid="{04405713-A135-4A22-8264-86776C6F3B09}"/>
    <cellStyle name="20% - Accent6 3 2 3" xfId="340" xr:uid="{00000000-0005-0000-0000-000078000000}"/>
    <cellStyle name="20% - Accent6 3 2 4" xfId="569" xr:uid="{56A3921A-7938-4E04-B0C0-9381C3276B11}"/>
    <cellStyle name="20% - Accent6 3 3" xfId="67" xr:uid="{00000000-0005-0000-0000-000079000000}"/>
    <cellStyle name="20% - Accent6 3 3 2" xfId="342" xr:uid="{00000000-0005-0000-0000-00007A000000}"/>
    <cellStyle name="20% - Accent6 3 3 3" xfId="571" xr:uid="{599188EB-279B-4200-91AA-B7975F5635C9}"/>
    <cellStyle name="20% - Accent6 3 4" xfId="339" xr:uid="{00000000-0005-0000-0000-00007B000000}"/>
    <cellStyle name="20% - Accent6 3 5" xfId="568" xr:uid="{671E402D-80FA-4FC7-A721-95D5399D3695}"/>
    <cellStyle name="20% - Accent6 4" xfId="68" xr:uid="{00000000-0005-0000-0000-00007C000000}"/>
    <cellStyle name="20% - Accent6 4 2" xfId="69" xr:uid="{00000000-0005-0000-0000-00007D000000}"/>
    <cellStyle name="20% - Accent6 4 2 2" xfId="70" xr:uid="{00000000-0005-0000-0000-00007E000000}"/>
    <cellStyle name="20% - Accent6 4 2 2 2" xfId="345" xr:uid="{00000000-0005-0000-0000-00007F000000}"/>
    <cellStyle name="20% - Accent6 4 2 2 3" xfId="574" xr:uid="{A99177D6-870E-439F-B8F1-94184DE3CC60}"/>
    <cellStyle name="20% - Accent6 4 2 3" xfId="344" xr:uid="{00000000-0005-0000-0000-000080000000}"/>
    <cellStyle name="20% - Accent6 4 2 4" xfId="573" xr:uid="{4380B758-C1C7-4208-BC5F-05D1F754C003}"/>
    <cellStyle name="20% - Accent6 4 3" xfId="71" xr:uid="{00000000-0005-0000-0000-000081000000}"/>
    <cellStyle name="20% - Accent6 4 3 2" xfId="346" xr:uid="{00000000-0005-0000-0000-000082000000}"/>
    <cellStyle name="20% - Accent6 4 3 3" xfId="575" xr:uid="{084B3908-BBE6-443A-9888-861ADFABBA51}"/>
    <cellStyle name="20% - Accent6 4 4" xfId="343" xr:uid="{00000000-0005-0000-0000-000083000000}"/>
    <cellStyle name="20% - Accent6 4 5" xfId="572" xr:uid="{E97F9A66-4EF5-4306-A78B-47D7DD0510C1}"/>
    <cellStyle name="20% - Accent6 5" xfId="72" xr:uid="{00000000-0005-0000-0000-000084000000}"/>
    <cellStyle name="20% - Accent6 5 2" xfId="73" xr:uid="{00000000-0005-0000-0000-000085000000}"/>
    <cellStyle name="20% - Accent6 5 2 2" xfId="348" xr:uid="{00000000-0005-0000-0000-000086000000}"/>
    <cellStyle name="20% - Accent6 5 2 3" xfId="577" xr:uid="{2D35BDFD-8F64-4BAC-A251-69DD5DAB7BED}"/>
    <cellStyle name="20% - Accent6 5 3" xfId="347" xr:uid="{00000000-0005-0000-0000-000087000000}"/>
    <cellStyle name="20% - Accent6 5 4" xfId="576" xr:uid="{D8945A27-DE88-4C64-AE40-7524C2475CBE}"/>
    <cellStyle name="20% - Accent6 6" xfId="74" xr:uid="{00000000-0005-0000-0000-000088000000}"/>
    <cellStyle name="20% - Accent6 6 2" xfId="349" xr:uid="{00000000-0005-0000-0000-000089000000}"/>
    <cellStyle name="20% - Accent6 6 3" xfId="578" xr:uid="{7248E428-2B47-4E55-9F93-41AE55AF07F4}"/>
    <cellStyle name="40% - Accent1 2" xfId="75" xr:uid="{00000000-0005-0000-0000-00008A000000}"/>
    <cellStyle name="40% - Accent1 3" xfId="76" xr:uid="{00000000-0005-0000-0000-00008B000000}"/>
    <cellStyle name="40% - Accent1 3 2" xfId="77" xr:uid="{00000000-0005-0000-0000-00008C000000}"/>
    <cellStyle name="40% - Accent1 3 2 2" xfId="78" xr:uid="{00000000-0005-0000-0000-00008D000000}"/>
    <cellStyle name="40% - Accent1 3 2 2 2" xfId="352" xr:uid="{00000000-0005-0000-0000-00008E000000}"/>
    <cellStyle name="40% - Accent1 3 2 2 3" xfId="581" xr:uid="{26885C1A-4BB8-4160-ABA7-1B8082EC6BE4}"/>
    <cellStyle name="40% - Accent1 3 2 3" xfId="351" xr:uid="{00000000-0005-0000-0000-00008F000000}"/>
    <cellStyle name="40% - Accent1 3 2 4" xfId="580" xr:uid="{843A5587-90C7-4DA3-9FCB-F2A32014E0D0}"/>
    <cellStyle name="40% - Accent1 3 3" xfId="79" xr:uid="{00000000-0005-0000-0000-000090000000}"/>
    <cellStyle name="40% - Accent1 3 3 2" xfId="353" xr:uid="{00000000-0005-0000-0000-000091000000}"/>
    <cellStyle name="40% - Accent1 3 3 3" xfId="582" xr:uid="{0957D1E8-6350-4BE7-88CB-6C55A08871BE}"/>
    <cellStyle name="40% - Accent1 3 4" xfId="350" xr:uid="{00000000-0005-0000-0000-000092000000}"/>
    <cellStyle name="40% - Accent1 3 5" xfId="579" xr:uid="{FF316F85-C96D-4BD8-ACF9-8FDD55E13EC7}"/>
    <cellStyle name="40% - Accent1 4" xfId="80" xr:uid="{00000000-0005-0000-0000-000093000000}"/>
    <cellStyle name="40% - Accent1 4 2" xfId="81" xr:uid="{00000000-0005-0000-0000-000094000000}"/>
    <cellStyle name="40% - Accent1 4 2 2" xfId="82" xr:uid="{00000000-0005-0000-0000-000095000000}"/>
    <cellStyle name="40% - Accent1 4 2 2 2" xfId="356" xr:uid="{00000000-0005-0000-0000-000096000000}"/>
    <cellStyle name="40% - Accent1 4 2 2 3" xfId="585" xr:uid="{828B7591-7456-4E04-BD4A-14768EA9A1E5}"/>
    <cellStyle name="40% - Accent1 4 2 3" xfId="355" xr:uid="{00000000-0005-0000-0000-000097000000}"/>
    <cellStyle name="40% - Accent1 4 2 4" xfId="584" xr:uid="{20A6DFDD-FD7B-461D-A8ED-9D15A7CD3B81}"/>
    <cellStyle name="40% - Accent1 4 3" xfId="83" xr:uid="{00000000-0005-0000-0000-000098000000}"/>
    <cellStyle name="40% - Accent1 4 3 2" xfId="357" xr:uid="{00000000-0005-0000-0000-000099000000}"/>
    <cellStyle name="40% - Accent1 4 3 3" xfId="586" xr:uid="{769C7AEE-FF76-446C-AAAB-40A61111D434}"/>
    <cellStyle name="40% - Accent1 4 4" xfId="354" xr:uid="{00000000-0005-0000-0000-00009A000000}"/>
    <cellStyle name="40% - Accent1 4 5" xfId="583" xr:uid="{FA28953E-3A02-44F2-B17A-824DE25236CD}"/>
    <cellStyle name="40% - Accent1 5" xfId="84" xr:uid="{00000000-0005-0000-0000-00009B000000}"/>
    <cellStyle name="40% - Accent1 5 2" xfId="85" xr:uid="{00000000-0005-0000-0000-00009C000000}"/>
    <cellStyle name="40% - Accent1 5 2 2" xfId="359" xr:uid="{00000000-0005-0000-0000-00009D000000}"/>
    <cellStyle name="40% - Accent1 5 2 3" xfId="588" xr:uid="{77BBE644-CC63-4D31-A052-3A6D7DA038FB}"/>
    <cellStyle name="40% - Accent1 5 3" xfId="358" xr:uid="{00000000-0005-0000-0000-00009E000000}"/>
    <cellStyle name="40% - Accent1 5 4" xfId="587" xr:uid="{4523D792-3C77-4001-AB00-06FE673D2770}"/>
    <cellStyle name="40% - Accent1 6" xfId="86" xr:uid="{00000000-0005-0000-0000-00009F000000}"/>
    <cellStyle name="40% - Accent1 6 2" xfId="360" xr:uid="{00000000-0005-0000-0000-0000A0000000}"/>
    <cellStyle name="40% - Accent1 6 3" xfId="589" xr:uid="{16EAA106-BFB2-47EE-900D-3A8F418B7472}"/>
    <cellStyle name="40% - Accent2 2" xfId="87" xr:uid="{00000000-0005-0000-0000-0000A1000000}"/>
    <cellStyle name="40% - Accent2 3" xfId="88" xr:uid="{00000000-0005-0000-0000-0000A2000000}"/>
    <cellStyle name="40% - Accent2 3 2" xfId="89" xr:uid="{00000000-0005-0000-0000-0000A3000000}"/>
    <cellStyle name="40% - Accent2 3 2 2" xfId="90" xr:uid="{00000000-0005-0000-0000-0000A4000000}"/>
    <cellStyle name="40% - Accent2 3 2 2 2" xfId="363" xr:uid="{00000000-0005-0000-0000-0000A5000000}"/>
    <cellStyle name="40% - Accent2 3 2 2 3" xfId="592" xr:uid="{0112A546-B140-4038-8379-0DBFA7F14351}"/>
    <cellStyle name="40% - Accent2 3 2 3" xfId="362" xr:uid="{00000000-0005-0000-0000-0000A6000000}"/>
    <cellStyle name="40% - Accent2 3 2 4" xfId="591" xr:uid="{6AFB5EED-A2A5-4BD7-A90C-4903A3DD75CE}"/>
    <cellStyle name="40% - Accent2 3 3" xfId="91" xr:uid="{00000000-0005-0000-0000-0000A7000000}"/>
    <cellStyle name="40% - Accent2 3 3 2" xfId="364" xr:uid="{00000000-0005-0000-0000-0000A8000000}"/>
    <cellStyle name="40% - Accent2 3 3 3" xfId="593" xr:uid="{8F07BFA2-8247-4DDC-842C-37F0643C25D7}"/>
    <cellStyle name="40% - Accent2 3 4" xfId="361" xr:uid="{00000000-0005-0000-0000-0000A9000000}"/>
    <cellStyle name="40% - Accent2 3 5" xfId="590" xr:uid="{627B454C-4DD1-40BF-A191-4C97B97CD821}"/>
    <cellStyle name="40% - Accent2 4" xfId="92" xr:uid="{00000000-0005-0000-0000-0000AA000000}"/>
    <cellStyle name="40% - Accent2 4 2" xfId="93" xr:uid="{00000000-0005-0000-0000-0000AB000000}"/>
    <cellStyle name="40% - Accent2 4 2 2" xfId="94" xr:uid="{00000000-0005-0000-0000-0000AC000000}"/>
    <cellStyle name="40% - Accent2 4 2 2 2" xfId="367" xr:uid="{00000000-0005-0000-0000-0000AD000000}"/>
    <cellStyle name="40% - Accent2 4 2 2 3" xfId="596" xr:uid="{A340AE92-80DB-4FB0-BFFE-AEC57FAD6659}"/>
    <cellStyle name="40% - Accent2 4 2 3" xfId="366" xr:uid="{00000000-0005-0000-0000-0000AE000000}"/>
    <cellStyle name="40% - Accent2 4 2 4" xfId="595" xr:uid="{06091FB3-7F79-45F6-8879-B78289C323C8}"/>
    <cellStyle name="40% - Accent2 4 3" xfId="95" xr:uid="{00000000-0005-0000-0000-0000AF000000}"/>
    <cellStyle name="40% - Accent2 4 3 2" xfId="368" xr:uid="{00000000-0005-0000-0000-0000B0000000}"/>
    <cellStyle name="40% - Accent2 4 3 3" xfId="597" xr:uid="{5441E590-FD19-4D87-BB92-B1FDEDFE808B}"/>
    <cellStyle name="40% - Accent2 4 4" xfId="365" xr:uid="{00000000-0005-0000-0000-0000B1000000}"/>
    <cellStyle name="40% - Accent2 4 5" xfId="594" xr:uid="{3E9D31D1-E6A6-46D1-8C62-B76A314BCDDB}"/>
    <cellStyle name="40% - Accent2 5" xfId="96" xr:uid="{00000000-0005-0000-0000-0000B2000000}"/>
    <cellStyle name="40% - Accent2 5 2" xfId="97" xr:uid="{00000000-0005-0000-0000-0000B3000000}"/>
    <cellStyle name="40% - Accent2 5 2 2" xfId="370" xr:uid="{00000000-0005-0000-0000-0000B4000000}"/>
    <cellStyle name="40% - Accent2 5 2 3" xfId="599" xr:uid="{5767B61E-C44C-423D-A89F-9D69859E8B82}"/>
    <cellStyle name="40% - Accent2 5 3" xfId="369" xr:uid="{00000000-0005-0000-0000-0000B5000000}"/>
    <cellStyle name="40% - Accent2 5 4" xfId="598" xr:uid="{C568A748-4ACF-4C73-92B7-891B714D7BC8}"/>
    <cellStyle name="40% - Accent2 6" xfId="98" xr:uid="{00000000-0005-0000-0000-0000B6000000}"/>
    <cellStyle name="40% - Accent2 6 2" xfId="371" xr:uid="{00000000-0005-0000-0000-0000B7000000}"/>
    <cellStyle name="40% - Accent2 6 3" xfId="600" xr:uid="{E55CE2DA-0514-47D5-A610-5560A05BE22B}"/>
    <cellStyle name="40% - Accent3 2" xfId="99" xr:uid="{00000000-0005-0000-0000-0000B8000000}"/>
    <cellStyle name="40% - Accent3 3" xfId="100" xr:uid="{00000000-0005-0000-0000-0000B9000000}"/>
    <cellStyle name="40% - Accent3 3 2" xfId="101" xr:uid="{00000000-0005-0000-0000-0000BA000000}"/>
    <cellStyle name="40% - Accent3 3 2 2" xfId="102" xr:uid="{00000000-0005-0000-0000-0000BB000000}"/>
    <cellStyle name="40% - Accent3 3 2 2 2" xfId="374" xr:uid="{00000000-0005-0000-0000-0000BC000000}"/>
    <cellStyle name="40% - Accent3 3 2 2 3" xfId="603" xr:uid="{60652701-7599-4640-BA69-3AF21D03D3A4}"/>
    <cellStyle name="40% - Accent3 3 2 3" xfId="373" xr:uid="{00000000-0005-0000-0000-0000BD000000}"/>
    <cellStyle name="40% - Accent3 3 2 4" xfId="602" xr:uid="{AF77F262-1BD7-4542-8494-BAD1FBCC7D3B}"/>
    <cellStyle name="40% - Accent3 3 3" xfId="103" xr:uid="{00000000-0005-0000-0000-0000BE000000}"/>
    <cellStyle name="40% - Accent3 3 3 2" xfId="375" xr:uid="{00000000-0005-0000-0000-0000BF000000}"/>
    <cellStyle name="40% - Accent3 3 3 3" xfId="604" xr:uid="{A640C253-34C2-4B79-A692-BF7D7D7ACE66}"/>
    <cellStyle name="40% - Accent3 3 4" xfId="372" xr:uid="{00000000-0005-0000-0000-0000C0000000}"/>
    <cellStyle name="40% - Accent3 3 5" xfId="601" xr:uid="{FC1E715F-79F3-40F9-9EB7-5E242478243D}"/>
    <cellStyle name="40% - Accent3 4" xfId="104" xr:uid="{00000000-0005-0000-0000-0000C1000000}"/>
    <cellStyle name="40% - Accent3 4 2" xfId="105" xr:uid="{00000000-0005-0000-0000-0000C2000000}"/>
    <cellStyle name="40% - Accent3 4 2 2" xfId="106" xr:uid="{00000000-0005-0000-0000-0000C3000000}"/>
    <cellStyle name="40% - Accent3 4 2 2 2" xfId="378" xr:uid="{00000000-0005-0000-0000-0000C4000000}"/>
    <cellStyle name="40% - Accent3 4 2 2 3" xfId="607" xr:uid="{C857F5F7-2C64-4D8D-9A67-E22EF60F84C0}"/>
    <cellStyle name="40% - Accent3 4 2 3" xfId="377" xr:uid="{00000000-0005-0000-0000-0000C5000000}"/>
    <cellStyle name="40% - Accent3 4 2 4" xfId="606" xr:uid="{AFF95D24-8954-419A-AD1B-01F88DD45CCB}"/>
    <cellStyle name="40% - Accent3 4 3" xfId="107" xr:uid="{00000000-0005-0000-0000-0000C6000000}"/>
    <cellStyle name="40% - Accent3 4 3 2" xfId="379" xr:uid="{00000000-0005-0000-0000-0000C7000000}"/>
    <cellStyle name="40% - Accent3 4 3 3" xfId="608" xr:uid="{A1039FCB-C7C3-403A-95A4-197A29F3C3A5}"/>
    <cellStyle name="40% - Accent3 4 4" xfId="376" xr:uid="{00000000-0005-0000-0000-0000C8000000}"/>
    <cellStyle name="40% - Accent3 4 5" xfId="605" xr:uid="{D61842C3-9AC0-457A-8EC0-5ABA29957E88}"/>
    <cellStyle name="40% - Accent3 5" xfId="108" xr:uid="{00000000-0005-0000-0000-0000C9000000}"/>
    <cellStyle name="40% - Accent3 5 2" xfId="109" xr:uid="{00000000-0005-0000-0000-0000CA000000}"/>
    <cellStyle name="40% - Accent3 5 2 2" xfId="381" xr:uid="{00000000-0005-0000-0000-0000CB000000}"/>
    <cellStyle name="40% - Accent3 5 2 3" xfId="610" xr:uid="{790A07BB-9C03-4302-9D4B-D065ED99F338}"/>
    <cellStyle name="40% - Accent3 5 3" xfId="380" xr:uid="{00000000-0005-0000-0000-0000CC000000}"/>
    <cellStyle name="40% - Accent3 5 4" xfId="609" xr:uid="{0F1ADC90-4AAD-44D6-8CBA-2BB78EB1BE97}"/>
    <cellStyle name="40% - Accent3 6" xfId="110" xr:uid="{00000000-0005-0000-0000-0000CD000000}"/>
    <cellStyle name="40% - Accent3 6 2" xfId="382" xr:uid="{00000000-0005-0000-0000-0000CE000000}"/>
    <cellStyle name="40% - Accent3 6 3" xfId="611" xr:uid="{0E7876D5-444A-4BEF-A943-EBA87EC362F6}"/>
    <cellStyle name="40% - Accent4 2" xfId="111" xr:uid="{00000000-0005-0000-0000-0000CF000000}"/>
    <cellStyle name="40% - Accent4 3" xfId="112" xr:uid="{00000000-0005-0000-0000-0000D0000000}"/>
    <cellStyle name="40% - Accent4 3 2" xfId="113" xr:uid="{00000000-0005-0000-0000-0000D1000000}"/>
    <cellStyle name="40% - Accent4 3 2 2" xfId="114" xr:uid="{00000000-0005-0000-0000-0000D2000000}"/>
    <cellStyle name="40% - Accent4 3 2 2 2" xfId="385" xr:uid="{00000000-0005-0000-0000-0000D3000000}"/>
    <cellStyle name="40% - Accent4 3 2 2 3" xfId="614" xr:uid="{7D275EF9-E0B9-4AB5-A031-A1B3E4D5A5BD}"/>
    <cellStyle name="40% - Accent4 3 2 3" xfId="384" xr:uid="{00000000-0005-0000-0000-0000D4000000}"/>
    <cellStyle name="40% - Accent4 3 2 4" xfId="613" xr:uid="{BC0AB8C7-2D5A-4F4B-AE93-3FFF22235812}"/>
    <cellStyle name="40% - Accent4 3 3" xfId="115" xr:uid="{00000000-0005-0000-0000-0000D5000000}"/>
    <cellStyle name="40% - Accent4 3 3 2" xfId="386" xr:uid="{00000000-0005-0000-0000-0000D6000000}"/>
    <cellStyle name="40% - Accent4 3 3 3" xfId="615" xr:uid="{246252CE-B1CE-42E5-AD04-D323E7C5BD9F}"/>
    <cellStyle name="40% - Accent4 3 4" xfId="383" xr:uid="{00000000-0005-0000-0000-0000D7000000}"/>
    <cellStyle name="40% - Accent4 3 5" xfId="612" xr:uid="{80A1985F-E1E2-4D9F-966B-A48A45671BDF}"/>
    <cellStyle name="40% - Accent4 4" xfId="116" xr:uid="{00000000-0005-0000-0000-0000D8000000}"/>
    <cellStyle name="40% - Accent4 4 2" xfId="117" xr:uid="{00000000-0005-0000-0000-0000D9000000}"/>
    <cellStyle name="40% - Accent4 4 2 2" xfId="118" xr:uid="{00000000-0005-0000-0000-0000DA000000}"/>
    <cellStyle name="40% - Accent4 4 2 2 2" xfId="389" xr:uid="{00000000-0005-0000-0000-0000DB000000}"/>
    <cellStyle name="40% - Accent4 4 2 2 3" xfId="618" xr:uid="{4F6D0672-4E72-4FBB-9468-F0F588B44DA7}"/>
    <cellStyle name="40% - Accent4 4 2 3" xfId="388" xr:uid="{00000000-0005-0000-0000-0000DC000000}"/>
    <cellStyle name="40% - Accent4 4 2 4" xfId="617" xr:uid="{4B22832A-C6EA-41A8-BA00-10F95D106F86}"/>
    <cellStyle name="40% - Accent4 4 3" xfId="119" xr:uid="{00000000-0005-0000-0000-0000DD000000}"/>
    <cellStyle name="40% - Accent4 4 3 2" xfId="390" xr:uid="{00000000-0005-0000-0000-0000DE000000}"/>
    <cellStyle name="40% - Accent4 4 3 3" xfId="619" xr:uid="{08234D9B-EF92-4E3A-B453-19EB5ADED8B0}"/>
    <cellStyle name="40% - Accent4 4 4" xfId="387" xr:uid="{00000000-0005-0000-0000-0000DF000000}"/>
    <cellStyle name="40% - Accent4 4 5" xfId="616" xr:uid="{B45B1556-4467-4C9A-87A8-1646F143698C}"/>
    <cellStyle name="40% - Accent4 5" xfId="120" xr:uid="{00000000-0005-0000-0000-0000E0000000}"/>
    <cellStyle name="40% - Accent4 5 2" xfId="121" xr:uid="{00000000-0005-0000-0000-0000E1000000}"/>
    <cellStyle name="40% - Accent4 5 2 2" xfId="392" xr:uid="{00000000-0005-0000-0000-0000E2000000}"/>
    <cellStyle name="40% - Accent4 5 2 3" xfId="621" xr:uid="{D70F04CA-2A02-400E-BD03-FBBB7321AB72}"/>
    <cellStyle name="40% - Accent4 5 3" xfId="391" xr:uid="{00000000-0005-0000-0000-0000E3000000}"/>
    <cellStyle name="40% - Accent4 5 4" xfId="620" xr:uid="{157632C5-1B54-4755-BB96-455175732362}"/>
    <cellStyle name="40% - Accent4 6" xfId="122" xr:uid="{00000000-0005-0000-0000-0000E4000000}"/>
    <cellStyle name="40% - Accent4 6 2" xfId="393" xr:uid="{00000000-0005-0000-0000-0000E5000000}"/>
    <cellStyle name="40% - Accent4 6 3" xfId="622" xr:uid="{9C730557-753E-4EE6-915C-B6D50530656A}"/>
    <cellStyle name="40% - Accent5 2" xfId="123" xr:uid="{00000000-0005-0000-0000-0000E6000000}"/>
    <cellStyle name="40% - Accent5 3" xfId="124" xr:uid="{00000000-0005-0000-0000-0000E7000000}"/>
    <cellStyle name="40% - Accent5 3 2" xfId="125" xr:uid="{00000000-0005-0000-0000-0000E8000000}"/>
    <cellStyle name="40% - Accent5 3 2 2" xfId="126" xr:uid="{00000000-0005-0000-0000-0000E9000000}"/>
    <cellStyle name="40% - Accent5 3 2 2 2" xfId="396" xr:uid="{00000000-0005-0000-0000-0000EA000000}"/>
    <cellStyle name="40% - Accent5 3 2 2 3" xfId="625" xr:uid="{3BDAD835-AC1A-4D56-A5F5-A209D28743D0}"/>
    <cellStyle name="40% - Accent5 3 2 3" xfId="395" xr:uid="{00000000-0005-0000-0000-0000EB000000}"/>
    <cellStyle name="40% - Accent5 3 2 4" xfId="624" xr:uid="{04E79D70-5BBB-4D8A-B595-2F011F011767}"/>
    <cellStyle name="40% - Accent5 3 3" xfId="127" xr:uid="{00000000-0005-0000-0000-0000EC000000}"/>
    <cellStyle name="40% - Accent5 3 3 2" xfId="397" xr:uid="{00000000-0005-0000-0000-0000ED000000}"/>
    <cellStyle name="40% - Accent5 3 3 3" xfId="626" xr:uid="{40E065E0-325E-495E-A954-AC3F697E7B7C}"/>
    <cellStyle name="40% - Accent5 3 4" xfId="394" xr:uid="{00000000-0005-0000-0000-0000EE000000}"/>
    <cellStyle name="40% - Accent5 3 5" xfId="623" xr:uid="{509DF2BC-02FD-4EE6-8CD8-A02AF95634A4}"/>
    <cellStyle name="40% - Accent5 4" xfId="128" xr:uid="{00000000-0005-0000-0000-0000EF000000}"/>
    <cellStyle name="40% - Accent5 4 2" xfId="129" xr:uid="{00000000-0005-0000-0000-0000F0000000}"/>
    <cellStyle name="40% - Accent5 4 2 2" xfId="130" xr:uid="{00000000-0005-0000-0000-0000F1000000}"/>
    <cellStyle name="40% - Accent5 4 2 2 2" xfId="400" xr:uid="{00000000-0005-0000-0000-0000F2000000}"/>
    <cellStyle name="40% - Accent5 4 2 2 3" xfId="629" xr:uid="{2CD75EDA-9DAE-4877-BBBC-ACCA990C7E5F}"/>
    <cellStyle name="40% - Accent5 4 2 3" xfId="399" xr:uid="{00000000-0005-0000-0000-0000F3000000}"/>
    <cellStyle name="40% - Accent5 4 2 4" xfId="628" xr:uid="{FA0E79F9-6BBE-4C0A-83AE-11AD45E8E597}"/>
    <cellStyle name="40% - Accent5 4 3" xfId="131" xr:uid="{00000000-0005-0000-0000-0000F4000000}"/>
    <cellStyle name="40% - Accent5 4 3 2" xfId="401" xr:uid="{00000000-0005-0000-0000-0000F5000000}"/>
    <cellStyle name="40% - Accent5 4 3 3" xfId="630" xr:uid="{8BAEFC0C-5EA1-41B4-AA92-4F578321FB2E}"/>
    <cellStyle name="40% - Accent5 4 4" xfId="398" xr:uid="{00000000-0005-0000-0000-0000F6000000}"/>
    <cellStyle name="40% - Accent5 4 5" xfId="627" xr:uid="{37DB7565-0A87-4A1E-927D-FC6C85A07DD4}"/>
    <cellStyle name="40% - Accent5 5" xfId="132" xr:uid="{00000000-0005-0000-0000-0000F7000000}"/>
    <cellStyle name="40% - Accent5 5 2" xfId="133" xr:uid="{00000000-0005-0000-0000-0000F8000000}"/>
    <cellStyle name="40% - Accent5 5 2 2" xfId="403" xr:uid="{00000000-0005-0000-0000-0000F9000000}"/>
    <cellStyle name="40% - Accent5 5 2 3" xfId="632" xr:uid="{A5F8D686-2888-410B-BA0C-C2D0CCB14B53}"/>
    <cellStyle name="40% - Accent5 5 3" xfId="402" xr:uid="{00000000-0005-0000-0000-0000FA000000}"/>
    <cellStyle name="40% - Accent5 5 4" xfId="631" xr:uid="{BF6DFDBA-8367-4222-81DE-5A6AE1C89F26}"/>
    <cellStyle name="40% - Accent5 6" xfId="134" xr:uid="{00000000-0005-0000-0000-0000FB000000}"/>
    <cellStyle name="40% - Accent5 6 2" xfId="404" xr:uid="{00000000-0005-0000-0000-0000FC000000}"/>
    <cellStyle name="40% - Accent5 6 3" xfId="633" xr:uid="{AA85008D-F2E5-4D87-9185-DE0813D19F28}"/>
    <cellStyle name="40% - Accent6 2" xfId="135" xr:uid="{00000000-0005-0000-0000-0000FD000000}"/>
    <cellStyle name="40% - Accent6 3" xfId="136" xr:uid="{00000000-0005-0000-0000-0000FE000000}"/>
    <cellStyle name="40% - Accent6 3 2" xfId="137" xr:uid="{00000000-0005-0000-0000-0000FF000000}"/>
    <cellStyle name="40% - Accent6 3 2 2" xfId="138" xr:uid="{00000000-0005-0000-0000-000000010000}"/>
    <cellStyle name="40% - Accent6 3 2 2 2" xfId="407" xr:uid="{00000000-0005-0000-0000-000001010000}"/>
    <cellStyle name="40% - Accent6 3 2 2 3" xfId="636" xr:uid="{D7FDD8FB-A37A-475B-865D-E698BD995F42}"/>
    <cellStyle name="40% - Accent6 3 2 3" xfId="406" xr:uid="{00000000-0005-0000-0000-000002010000}"/>
    <cellStyle name="40% - Accent6 3 2 4" xfId="635" xr:uid="{6D2FA9AB-6CDE-4717-907A-01C2438D6626}"/>
    <cellStyle name="40% - Accent6 3 3" xfId="139" xr:uid="{00000000-0005-0000-0000-000003010000}"/>
    <cellStyle name="40% - Accent6 3 3 2" xfId="408" xr:uid="{00000000-0005-0000-0000-000004010000}"/>
    <cellStyle name="40% - Accent6 3 3 3" xfId="637" xr:uid="{626BE608-1C08-42BF-9DA7-A9360FC0C4E2}"/>
    <cellStyle name="40% - Accent6 3 4" xfId="405" xr:uid="{00000000-0005-0000-0000-000005010000}"/>
    <cellStyle name="40% - Accent6 3 5" xfId="634" xr:uid="{1153A694-2584-45B3-9539-91BBA4E8C7EC}"/>
    <cellStyle name="40% - Accent6 4" xfId="140" xr:uid="{00000000-0005-0000-0000-000006010000}"/>
    <cellStyle name="40% - Accent6 4 2" xfId="141" xr:uid="{00000000-0005-0000-0000-000007010000}"/>
    <cellStyle name="40% - Accent6 4 2 2" xfId="142" xr:uid="{00000000-0005-0000-0000-000008010000}"/>
    <cellStyle name="40% - Accent6 4 2 2 2" xfId="411" xr:uid="{00000000-0005-0000-0000-000009010000}"/>
    <cellStyle name="40% - Accent6 4 2 2 3" xfId="640" xr:uid="{8E66F1D6-B25C-4CB2-A6F8-6DE339619A63}"/>
    <cellStyle name="40% - Accent6 4 2 3" xfId="410" xr:uid="{00000000-0005-0000-0000-00000A010000}"/>
    <cellStyle name="40% - Accent6 4 2 4" xfId="639" xr:uid="{4918CEF7-0080-4E08-A508-F8DE2D90FA72}"/>
    <cellStyle name="40% - Accent6 4 3" xfId="143" xr:uid="{00000000-0005-0000-0000-00000B010000}"/>
    <cellStyle name="40% - Accent6 4 3 2" xfId="412" xr:uid="{00000000-0005-0000-0000-00000C010000}"/>
    <cellStyle name="40% - Accent6 4 3 3" xfId="641" xr:uid="{5A7F00C0-B3EE-4A71-8198-6A14E66E6561}"/>
    <cellStyle name="40% - Accent6 4 4" xfId="409" xr:uid="{00000000-0005-0000-0000-00000D010000}"/>
    <cellStyle name="40% - Accent6 4 5" xfId="638" xr:uid="{EC993DF4-5635-4E4A-B7B1-CBD9870287B0}"/>
    <cellStyle name="40% - Accent6 5" xfId="144" xr:uid="{00000000-0005-0000-0000-00000E010000}"/>
    <cellStyle name="40% - Accent6 5 2" xfId="145" xr:uid="{00000000-0005-0000-0000-00000F010000}"/>
    <cellStyle name="40% - Accent6 5 2 2" xfId="414" xr:uid="{00000000-0005-0000-0000-000010010000}"/>
    <cellStyle name="40% - Accent6 5 2 3" xfId="643" xr:uid="{6B031436-5A37-44F5-A4C7-CECD40241B7C}"/>
    <cellStyle name="40% - Accent6 5 3" xfId="413" xr:uid="{00000000-0005-0000-0000-000011010000}"/>
    <cellStyle name="40% - Accent6 5 4" xfId="642" xr:uid="{9D2C8545-4855-4083-AC98-286C6068E00A}"/>
    <cellStyle name="40% - Accent6 6" xfId="146" xr:uid="{00000000-0005-0000-0000-000012010000}"/>
    <cellStyle name="40% - Accent6 6 2" xfId="415" xr:uid="{00000000-0005-0000-0000-000013010000}"/>
    <cellStyle name="40% - Accent6 6 3" xfId="644" xr:uid="{17A5822C-02DE-4848-B12E-581BD74FE867}"/>
    <cellStyle name="60% - Accent1 2" xfId="147" xr:uid="{00000000-0005-0000-0000-000014010000}"/>
    <cellStyle name="60% - Accent2 2" xfId="148" xr:uid="{00000000-0005-0000-0000-000015010000}"/>
    <cellStyle name="60% - Accent3 2" xfId="149" xr:uid="{00000000-0005-0000-0000-000016010000}"/>
    <cellStyle name="60% - Accent4 2" xfId="150" xr:uid="{00000000-0005-0000-0000-000017010000}"/>
    <cellStyle name="60% - Accent5 2" xfId="151" xr:uid="{00000000-0005-0000-0000-000018010000}"/>
    <cellStyle name="60% - Accent6 2" xfId="152" xr:uid="{00000000-0005-0000-0000-000019010000}"/>
    <cellStyle name="Accent1 2" xfId="153" xr:uid="{00000000-0005-0000-0000-00001A010000}"/>
    <cellStyle name="Accent2 2" xfId="154" xr:uid="{00000000-0005-0000-0000-00001B010000}"/>
    <cellStyle name="Accent3 2" xfId="155" xr:uid="{00000000-0005-0000-0000-00001C010000}"/>
    <cellStyle name="Accent4 2" xfId="156" xr:uid="{00000000-0005-0000-0000-00001D010000}"/>
    <cellStyle name="Accent5 2" xfId="157" xr:uid="{00000000-0005-0000-0000-00001E010000}"/>
    <cellStyle name="Accent6 2" xfId="158" xr:uid="{00000000-0005-0000-0000-00001F010000}"/>
    <cellStyle name="Bad 2" xfId="159" xr:uid="{00000000-0005-0000-0000-000020010000}"/>
    <cellStyle name="Calculation 2" xfId="160" xr:uid="{00000000-0005-0000-0000-000021010000}"/>
    <cellStyle name="Check Cell 2" xfId="161" xr:uid="{00000000-0005-0000-0000-000022010000}"/>
    <cellStyle name="Comma 2" xfId="2" xr:uid="{00000000-0005-0000-0000-000023010000}"/>
    <cellStyle name="Comma 2 2" xfId="162" xr:uid="{00000000-0005-0000-0000-000024010000}"/>
    <cellStyle name="Comma 3" xfId="163" xr:uid="{00000000-0005-0000-0000-000025010000}"/>
    <cellStyle name="Comma 4" xfId="164" xr:uid="{00000000-0005-0000-0000-000026010000}"/>
    <cellStyle name="Currency 2" xfId="165" xr:uid="{00000000-0005-0000-0000-000027010000}"/>
    <cellStyle name="Explanatory Text 2" xfId="166" xr:uid="{00000000-0005-0000-0000-000028010000}"/>
    <cellStyle name="Good 2" xfId="167" xr:uid="{00000000-0005-0000-0000-000029010000}"/>
    <cellStyle name="Heading 1 2" xfId="168" xr:uid="{00000000-0005-0000-0000-00002A010000}"/>
    <cellStyle name="Heading 2 2" xfId="169" xr:uid="{00000000-0005-0000-0000-00002B010000}"/>
    <cellStyle name="Heading 3 2" xfId="170" xr:uid="{00000000-0005-0000-0000-00002C010000}"/>
    <cellStyle name="Heading 4 2" xfId="171" xr:uid="{00000000-0005-0000-0000-00002D010000}"/>
    <cellStyle name="Hyperlink 2" xfId="172" xr:uid="{00000000-0005-0000-0000-00002E010000}"/>
    <cellStyle name="Input 2" xfId="173" xr:uid="{00000000-0005-0000-0000-00002F010000}"/>
    <cellStyle name="Linked Cell 2" xfId="174" xr:uid="{00000000-0005-0000-0000-000030010000}"/>
    <cellStyle name="Neutral 2" xfId="175" xr:uid="{00000000-0005-0000-0000-000031010000}"/>
    <cellStyle name="Normal" xfId="0" builtinId="0"/>
    <cellStyle name="Normal 10" xfId="176" xr:uid="{00000000-0005-0000-0000-000033010000}"/>
    <cellStyle name="Normal 10 2" xfId="177" xr:uid="{00000000-0005-0000-0000-000034010000}"/>
    <cellStyle name="Normal 10 2 2" xfId="178" xr:uid="{00000000-0005-0000-0000-000035010000}"/>
    <cellStyle name="Normal 10 2 2 2" xfId="418" xr:uid="{00000000-0005-0000-0000-000036010000}"/>
    <cellStyle name="Normal 10 2 2 3" xfId="647" xr:uid="{6023D7BE-BABE-4075-A78F-0B785BD2CBCB}"/>
    <cellStyle name="Normal 10 2 3" xfId="417" xr:uid="{00000000-0005-0000-0000-000037010000}"/>
    <cellStyle name="Normal 10 2 4" xfId="646" xr:uid="{6CA59616-3EBB-4628-8CE8-249B562E02FB}"/>
    <cellStyle name="Normal 10 3" xfId="179" xr:uid="{00000000-0005-0000-0000-000038010000}"/>
    <cellStyle name="Normal 10 3 2" xfId="419" xr:uid="{00000000-0005-0000-0000-000039010000}"/>
    <cellStyle name="Normal 10 3 3" xfId="648" xr:uid="{776A9F47-75C9-43C5-B369-97EF75648514}"/>
    <cellStyle name="Normal 10 4" xfId="416" xr:uid="{00000000-0005-0000-0000-00003A010000}"/>
    <cellStyle name="Normal 10 5" xfId="645" xr:uid="{F2482332-1780-4013-A130-EE8B3E4AD815}"/>
    <cellStyle name="Normal 11" xfId="180" xr:uid="{00000000-0005-0000-0000-00003B010000}"/>
    <cellStyle name="Normal 12" xfId="181" xr:uid="{00000000-0005-0000-0000-00003C010000}"/>
    <cellStyle name="Normal 12 2" xfId="182" xr:uid="{00000000-0005-0000-0000-00003D010000}"/>
    <cellStyle name="Normal 12 2 2" xfId="421" xr:uid="{00000000-0005-0000-0000-00003E010000}"/>
    <cellStyle name="Normal 12 2 3" xfId="650" xr:uid="{7F9D2BD8-9C22-46C3-ABA1-DCB20B2F14D8}"/>
    <cellStyle name="Normal 12 3" xfId="420" xr:uid="{00000000-0005-0000-0000-00003F010000}"/>
    <cellStyle name="Normal 12 4" xfId="649" xr:uid="{5548C01F-5477-4A9C-80B7-CBA1B0385EFF}"/>
    <cellStyle name="Normal 13" xfId="183" xr:uid="{00000000-0005-0000-0000-000040010000}"/>
    <cellStyle name="Normal 13 2" xfId="184" xr:uid="{00000000-0005-0000-0000-000041010000}"/>
    <cellStyle name="Normal 13 2 2" xfId="423" xr:uid="{00000000-0005-0000-0000-000042010000}"/>
    <cellStyle name="Normal 13 2 3" xfId="652" xr:uid="{B485A07D-843E-4FF7-A3EB-AB954A2AF387}"/>
    <cellStyle name="Normal 13 3" xfId="422" xr:uid="{00000000-0005-0000-0000-000043010000}"/>
    <cellStyle name="Normal 13 4" xfId="651" xr:uid="{4213BFD4-351F-4AD9-BDB8-744F4E921A59}"/>
    <cellStyle name="Normal 14" xfId="185" xr:uid="{00000000-0005-0000-0000-000044010000}"/>
    <cellStyle name="Normal 14 2" xfId="186" xr:uid="{00000000-0005-0000-0000-000045010000}"/>
    <cellStyle name="Normal 14 2 2" xfId="425" xr:uid="{00000000-0005-0000-0000-000046010000}"/>
    <cellStyle name="Normal 14 2 3" xfId="654" xr:uid="{02A4C5C7-9E0D-46BA-BB65-8B21041D18F0}"/>
    <cellStyle name="Normal 14 3" xfId="424" xr:uid="{00000000-0005-0000-0000-000047010000}"/>
    <cellStyle name="Normal 14 4" xfId="653" xr:uid="{EE3D3A7B-7A69-4697-BC07-0D7C2BE91388}"/>
    <cellStyle name="Normal 15" xfId="187" xr:uid="{00000000-0005-0000-0000-000048010000}"/>
    <cellStyle name="Normal 15 2" xfId="188" xr:uid="{00000000-0005-0000-0000-000049010000}"/>
    <cellStyle name="Normal 15 2 2" xfId="427" xr:uid="{00000000-0005-0000-0000-00004A010000}"/>
    <cellStyle name="Normal 15 2 3" xfId="656" xr:uid="{8C802A6D-AC40-41C7-8416-C1EC6FADA77D}"/>
    <cellStyle name="Normal 15 3" xfId="426" xr:uid="{00000000-0005-0000-0000-00004B010000}"/>
    <cellStyle name="Normal 15 4" xfId="655" xr:uid="{ECFF88AD-B648-4E4F-9D21-08A4F9622ABC}"/>
    <cellStyle name="Normal 16" xfId="189" xr:uid="{00000000-0005-0000-0000-00004C010000}"/>
    <cellStyle name="Normal 16 2" xfId="190" xr:uid="{00000000-0005-0000-0000-00004D010000}"/>
    <cellStyle name="Normal 16 2 2" xfId="429" xr:uid="{00000000-0005-0000-0000-00004E010000}"/>
    <cellStyle name="Normal 16 2 3" xfId="658" xr:uid="{F43B2C48-FCEF-4CD7-8D36-9A436DFE3044}"/>
    <cellStyle name="Normal 16 3" xfId="428" xr:uid="{00000000-0005-0000-0000-00004F010000}"/>
    <cellStyle name="Normal 16 4" xfId="657" xr:uid="{3E1DD01D-4500-4B7B-AA5C-EC700731DD68}"/>
    <cellStyle name="Normal 17" xfId="191" xr:uid="{00000000-0005-0000-0000-000050010000}"/>
    <cellStyle name="Normal 17 2" xfId="192" xr:uid="{00000000-0005-0000-0000-000051010000}"/>
    <cellStyle name="Normal 17 2 2" xfId="431" xr:uid="{00000000-0005-0000-0000-000052010000}"/>
    <cellStyle name="Normal 17 2 3" xfId="660" xr:uid="{41A84CC9-550E-4716-B8EE-6AEB411D1A73}"/>
    <cellStyle name="Normal 17 3" xfId="430" xr:uid="{00000000-0005-0000-0000-000053010000}"/>
    <cellStyle name="Normal 17 4" xfId="659" xr:uid="{2761F758-5233-471A-A3CC-CBAF06E836B3}"/>
    <cellStyle name="Normal 18" xfId="193" xr:uid="{00000000-0005-0000-0000-000054010000}"/>
    <cellStyle name="Normal 18 2" xfId="194" xr:uid="{00000000-0005-0000-0000-000055010000}"/>
    <cellStyle name="Normal 18 2 2" xfId="433" xr:uid="{00000000-0005-0000-0000-000056010000}"/>
    <cellStyle name="Normal 18 2 3" xfId="662" xr:uid="{4DD42695-83D6-44C7-90ED-93204C3F85B0}"/>
    <cellStyle name="Normal 18 3" xfId="432" xr:uid="{00000000-0005-0000-0000-000057010000}"/>
    <cellStyle name="Normal 18 4" xfId="661" xr:uid="{95AB00B7-48D7-4F93-986E-0AB08EF79BA3}"/>
    <cellStyle name="Normal 19" xfId="195" xr:uid="{00000000-0005-0000-0000-000058010000}"/>
    <cellStyle name="Normal 19 2" xfId="196" xr:uid="{00000000-0005-0000-0000-000059010000}"/>
    <cellStyle name="Normal 19 2 2" xfId="435" xr:uid="{00000000-0005-0000-0000-00005A010000}"/>
    <cellStyle name="Normal 19 2 3" xfId="664" xr:uid="{8825793D-5CC2-493A-9370-8A9FECEF4BAE}"/>
    <cellStyle name="Normal 19 3" xfId="434" xr:uid="{00000000-0005-0000-0000-00005B010000}"/>
    <cellStyle name="Normal 19 4" xfId="663" xr:uid="{F0985D98-27B0-41CB-8FDA-99AA811DD2B5}"/>
    <cellStyle name="Normal 2" xfId="1" xr:uid="{00000000-0005-0000-0000-00005C010000}"/>
    <cellStyle name="Normal 2 2" xfId="197" xr:uid="{00000000-0005-0000-0000-00005D010000}"/>
    <cellStyle name="Normal 2 2 2" xfId="198" xr:uid="{00000000-0005-0000-0000-00005E010000}"/>
    <cellStyle name="Normal 2 2 2 2" xfId="437" xr:uid="{00000000-0005-0000-0000-00005F010000}"/>
    <cellStyle name="Normal 2 2 2 3" xfId="666" xr:uid="{11D08128-984C-4EDE-9E06-D16BB278A561}"/>
    <cellStyle name="Normal 2 2 3" xfId="436" xr:uid="{00000000-0005-0000-0000-000060010000}"/>
    <cellStyle name="Normal 2 2 4" xfId="665" xr:uid="{5ED8CFAA-B745-4981-9393-2D77D61E5C68}"/>
    <cellStyle name="Normal 2 3" xfId="199" xr:uid="{00000000-0005-0000-0000-000061010000}"/>
    <cellStyle name="Normal 2 3 2" xfId="438" xr:uid="{00000000-0005-0000-0000-000062010000}"/>
    <cellStyle name="Normal 2 3 3" xfId="667" xr:uid="{4AB53DED-58A4-46B7-B9B6-3075012D1E44}"/>
    <cellStyle name="Normal 20" xfId="200" xr:uid="{00000000-0005-0000-0000-000063010000}"/>
    <cellStyle name="Normal 20 2" xfId="201" xr:uid="{00000000-0005-0000-0000-000064010000}"/>
    <cellStyle name="Normal 20 2 2" xfId="440" xr:uid="{00000000-0005-0000-0000-000065010000}"/>
    <cellStyle name="Normal 20 2 3" xfId="669" xr:uid="{EDF953CF-B18B-47D0-A0A1-35E0E490E3B2}"/>
    <cellStyle name="Normal 20 3" xfId="439" xr:uid="{00000000-0005-0000-0000-000066010000}"/>
    <cellStyle name="Normal 20 4" xfId="668" xr:uid="{9948C30F-1361-47C9-B434-DF92C4AB7F53}"/>
    <cellStyle name="Normal 21" xfId="202" xr:uid="{00000000-0005-0000-0000-000067010000}"/>
    <cellStyle name="Normal 21 2" xfId="203" xr:uid="{00000000-0005-0000-0000-000068010000}"/>
    <cellStyle name="Normal 21 2 2" xfId="442" xr:uid="{00000000-0005-0000-0000-000069010000}"/>
    <cellStyle name="Normal 21 2 3" xfId="671" xr:uid="{21961F0F-7C47-4480-800F-F5DECC0D6A77}"/>
    <cellStyle name="Normal 21 3" xfId="441" xr:uid="{00000000-0005-0000-0000-00006A010000}"/>
    <cellStyle name="Normal 21 4" xfId="670" xr:uid="{51F30631-8A7A-434A-8579-D7945A0D083A}"/>
    <cellStyle name="Normal 22" xfId="204" xr:uid="{00000000-0005-0000-0000-00006B010000}"/>
    <cellStyle name="Normal 22 2" xfId="205" xr:uid="{00000000-0005-0000-0000-00006C010000}"/>
    <cellStyle name="Normal 22 2 2" xfId="444" xr:uid="{00000000-0005-0000-0000-00006D010000}"/>
    <cellStyle name="Normal 22 2 3" xfId="673" xr:uid="{F2109395-EC8A-4251-9706-783051C57BB2}"/>
    <cellStyle name="Normal 22 3" xfId="443" xr:uid="{00000000-0005-0000-0000-00006E010000}"/>
    <cellStyle name="Normal 22 4" xfId="672" xr:uid="{D3AC943D-9DC2-4CEF-9975-4E5419DE0247}"/>
    <cellStyle name="Normal 23" xfId="206" xr:uid="{00000000-0005-0000-0000-00006F010000}"/>
    <cellStyle name="Normal 23 2" xfId="207" xr:uid="{00000000-0005-0000-0000-000070010000}"/>
    <cellStyle name="Normal 23 2 2" xfId="446" xr:uid="{00000000-0005-0000-0000-000071010000}"/>
    <cellStyle name="Normal 23 2 3" xfId="675" xr:uid="{D3824AEC-5E47-4F11-B570-05A87C18C417}"/>
    <cellStyle name="Normal 23 3" xfId="445" xr:uid="{00000000-0005-0000-0000-000072010000}"/>
    <cellStyle name="Normal 23 4" xfId="674" xr:uid="{B30DB0A4-BB94-4C66-9B63-40C40ABC1CFD}"/>
    <cellStyle name="Normal 24" xfId="208" xr:uid="{00000000-0005-0000-0000-000073010000}"/>
    <cellStyle name="Normal 24 2" xfId="209" xr:uid="{00000000-0005-0000-0000-000074010000}"/>
    <cellStyle name="Normal 24 2 2" xfId="448" xr:uid="{00000000-0005-0000-0000-000075010000}"/>
    <cellStyle name="Normal 24 2 3" xfId="677" xr:uid="{001E67F4-5189-4A35-8B71-99AA0340236F}"/>
    <cellStyle name="Normal 24 3" xfId="447" xr:uid="{00000000-0005-0000-0000-000076010000}"/>
    <cellStyle name="Normal 24 4" xfId="676" xr:uid="{00B7DD90-2CC3-42AE-8D12-DD6F3E00665B}"/>
    <cellStyle name="Normal 25" xfId="210" xr:uid="{00000000-0005-0000-0000-000077010000}"/>
    <cellStyle name="Normal 25 2" xfId="211" xr:uid="{00000000-0005-0000-0000-000078010000}"/>
    <cellStyle name="Normal 25 2 2" xfId="450" xr:uid="{00000000-0005-0000-0000-000079010000}"/>
    <cellStyle name="Normal 25 2 3" xfId="679" xr:uid="{A2084385-03BE-4900-98DB-B8A6F3D5146A}"/>
    <cellStyle name="Normal 25 3" xfId="449" xr:uid="{00000000-0005-0000-0000-00007A010000}"/>
    <cellStyle name="Normal 25 4" xfId="678" xr:uid="{A136EC64-A7B9-45E9-A085-043F090610DE}"/>
    <cellStyle name="Normal 26" xfId="212" xr:uid="{00000000-0005-0000-0000-00007B010000}"/>
    <cellStyle name="Normal 26 2" xfId="213" xr:uid="{00000000-0005-0000-0000-00007C010000}"/>
    <cellStyle name="Normal 26 2 2" xfId="452" xr:uid="{00000000-0005-0000-0000-00007D010000}"/>
    <cellStyle name="Normal 26 2 3" xfId="681" xr:uid="{6C14FE7A-D09C-4450-A957-8B4E521B9B65}"/>
    <cellStyle name="Normal 26 3" xfId="451" xr:uid="{00000000-0005-0000-0000-00007E010000}"/>
    <cellStyle name="Normal 26 4" xfId="680" xr:uid="{4C2FE8B3-FF26-4FDB-A833-59F1A679F9E4}"/>
    <cellStyle name="Normal 27" xfId="214" xr:uid="{00000000-0005-0000-0000-00007F010000}"/>
    <cellStyle name="Normal 27 2" xfId="215" xr:uid="{00000000-0005-0000-0000-000080010000}"/>
    <cellStyle name="Normal 27 2 2" xfId="454" xr:uid="{00000000-0005-0000-0000-000081010000}"/>
    <cellStyle name="Normal 27 2 3" xfId="683" xr:uid="{8F7EDE9E-5114-494F-A968-3D66D6E32664}"/>
    <cellStyle name="Normal 27 3" xfId="453" xr:uid="{00000000-0005-0000-0000-000082010000}"/>
    <cellStyle name="Normal 27 4" xfId="682" xr:uid="{D665EE17-8D5A-46ED-BB2F-9EDE663E7341}"/>
    <cellStyle name="Normal 28" xfId="216" xr:uid="{00000000-0005-0000-0000-000083010000}"/>
    <cellStyle name="Normal 28 2" xfId="217" xr:uid="{00000000-0005-0000-0000-000084010000}"/>
    <cellStyle name="Normal 28 2 2" xfId="456" xr:uid="{00000000-0005-0000-0000-000085010000}"/>
    <cellStyle name="Normal 28 2 3" xfId="685" xr:uid="{98325DB7-A3CB-4258-A52A-F7527C66C247}"/>
    <cellStyle name="Normal 28 3" xfId="455" xr:uid="{00000000-0005-0000-0000-000086010000}"/>
    <cellStyle name="Normal 28 4" xfId="684" xr:uid="{E9212364-F733-4EA3-82D3-CFB1FA1C49CA}"/>
    <cellStyle name="Normal 29" xfId="218" xr:uid="{00000000-0005-0000-0000-000087010000}"/>
    <cellStyle name="Normal 29 2" xfId="219" xr:uid="{00000000-0005-0000-0000-000088010000}"/>
    <cellStyle name="Normal 29 2 2" xfId="458" xr:uid="{00000000-0005-0000-0000-000089010000}"/>
    <cellStyle name="Normal 29 2 3" xfId="687" xr:uid="{0592371E-E1B3-41B2-80D4-1AC21D3C8599}"/>
    <cellStyle name="Normal 29 3" xfId="457" xr:uid="{00000000-0005-0000-0000-00008A010000}"/>
    <cellStyle name="Normal 29 4" xfId="686" xr:uid="{16FF34EE-C7E2-4CE2-A86D-913F4AEDF890}"/>
    <cellStyle name="Normal 3" xfId="220" xr:uid="{00000000-0005-0000-0000-00008B010000}"/>
    <cellStyle name="Normal 30" xfId="221" xr:uid="{00000000-0005-0000-0000-00008C010000}"/>
    <cellStyle name="Normal 30 2" xfId="222" xr:uid="{00000000-0005-0000-0000-00008D010000}"/>
    <cellStyle name="Normal 30 2 2" xfId="460" xr:uid="{00000000-0005-0000-0000-00008E010000}"/>
    <cellStyle name="Normal 30 2 3" xfId="689" xr:uid="{922DEAF0-8DBE-4808-AB75-3BEB1DCE2C2C}"/>
    <cellStyle name="Normal 30 3" xfId="459" xr:uid="{00000000-0005-0000-0000-00008F010000}"/>
    <cellStyle name="Normal 30 4" xfId="688" xr:uid="{5A9061F9-AB5B-491B-BC97-BF9D501B2525}"/>
    <cellStyle name="Normal 31" xfId="223" xr:uid="{00000000-0005-0000-0000-000090010000}"/>
    <cellStyle name="Normal 31 2" xfId="224" xr:uid="{00000000-0005-0000-0000-000091010000}"/>
    <cellStyle name="Normal 31 2 2" xfId="462" xr:uid="{00000000-0005-0000-0000-000092010000}"/>
    <cellStyle name="Normal 31 2 3" xfId="691" xr:uid="{B27CD562-62B6-4F9D-BF94-5A6C909A9963}"/>
    <cellStyle name="Normal 31 3" xfId="461" xr:uid="{00000000-0005-0000-0000-000093010000}"/>
    <cellStyle name="Normal 31 4" xfId="690" xr:uid="{3CAFF5F8-1B30-431B-83F1-701E27E526DF}"/>
    <cellStyle name="Normal 32" xfId="225" xr:uid="{00000000-0005-0000-0000-000094010000}"/>
    <cellStyle name="Normal 32 2" xfId="226" xr:uid="{00000000-0005-0000-0000-000095010000}"/>
    <cellStyle name="Normal 32 2 2" xfId="464" xr:uid="{00000000-0005-0000-0000-000096010000}"/>
    <cellStyle name="Normal 32 2 3" xfId="693" xr:uid="{FFB6DB4D-2A6B-4408-B77D-3AB62B0761A0}"/>
    <cellStyle name="Normal 32 3" xfId="463" xr:uid="{00000000-0005-0000-0000-000097010000}"/>
    <cellStyle name="Normal 32 4" xfId="692" xr:uid="{4211506B-7E90-42F0-8F21-57A8E95C8BB2}"/>
    <cellStyle name="Normal 33" xfId="227" xr:uid="{00000000-0005-0000-0000-000098010000}"/>
    <cellStyle name="Normal 33 2" xfId="465" xr:uid="{00000000-0005-0000-0000-000099010000}"/>
    <cellStyle name="Normal 33 3" xfId="694" xr:uid="{AB48E8A5-F24A-4E3A-B4A7-6D2B1D739256}"/>
    <cellStyle name="Normal 34" xfId="228" xr:uid="{00000000-0005-0000-0000-00009A010000}"/>
    <cellStyle name="Normal 35" xfId="229" xr:uid="{00000000-0005-0000-0000-00009B010000}"/>
    <cellStyle name="Normal 35 2" xfId="466" xr:uid="{00000000-0005-0000-0000-00009C010000}"/>
    <cellStyle name="Normal 35 3" xfId="695" xr:uid="{3A1244F4-18F9-4D74-A62F-63537236CB38}"/>
    <cellStyle name="Normal 36" xfId="230" xr:uid="{00000000-0005-0000-0000-00009D010000}"/>
    <cellStyle name="Normal 36 2" xfId="467" xr:uid="{00000000-0005-0000-0000-00009E010000}"/>
    <cellStyle name="Normal 36 3" xfId="696" xr:uid="{8DFA7CB5-8AEA-4DD9-B4D2-AC062A9AC6D7}"/>
    <cellStyle name="Normal 37" xfId="231" xr:uid="{00000000-0005-0000-0000-00009F010000}"/>
    <cellStyle name="Normal 37 2" xfId="468" xr:uid="{00000000-0005-0000-0000-0000A0010000}"/>
    <cellStyle name="Normal 37 3" xfId="697" xr:uid="{F32F0D76-955E-4526-BFC0-EC438BAEAFEB}"/>
    <cellStyle name="Normal 38" xfId="232" xr:uid="{00000000-0005-0000-0000-0000A1010000}"/>
    <cellStyle name="Normal 38 2" xfId="469" xr:uid="{00000000-0005-0000-0000-0000A2010000}"/>
    <cellStyle name="Normal 38 3" xfId="698" xr:uid="{7E72DF13-4BDB-4A6F-9335-56BB541B4936}"/>
    <cellStyle name="Normal 39" xfId="233" xr:uid="{00000000-0005-0000-0000-0000A3010000}"/>
    <cellStyle name="Normal 39 2" xfId="470" xr:uid="{00000000-0005-0000-0000-0000A4010000}"/>
    <cellStyle name="Normal 39 3" xfId="699" xr:uid="{34706864-B841-4F1E-B64D-E5E1CF17173E}"/>
    <cellStyle name="Normal 4" xfId="234" xr:uid="{00000000-0005-0000-0000-0000A5010000}"/>
    <cellStyle name="Normal 4 2" xfId="235" xr:uid="{00000000-0005-0000-0000-0000A6010000}"/>
    <cellStyle name="Normal 40" xfId="236" xr:uid="{00000000-0005-0000-0000-0000A7010000}"/>
    <cellStyle name="Normal 40 2" xfId="471" xr:uid="{00000000-0005-0000-0000-0000A8010000}"/>
    <cellStyle name="Normal 40 3" xfId="700" xr:uid="{779FB295-4BC5-4116-92C7-BC1B5F285DA6}"/>
    <cellStyle name="Normal 41" xfId="237" xr:uid="{00000000-0005-0000-0000-0000A9010000}"/>
    <cellStyle name="Normal 41 2" xfId="472" xr:uid="{00000000-0005-0000-0000-0000AA010000}"/>
    <cellStyle name="Normal 41 3" xfId="701" xr:uid="{4465DBF2-FE73-4EE2-8946-B192FD28044D}"/>
    <cellStyle name="Normal 42" xfId="238" xr:uid="{00000000-0005-0000-0000-0000AB010000}"/>
    <cellStyle name="Normal 42 2" xfId="473" xr:uid="{00000000-0005-0000-0000-0000AC010000}"/>
    <cellStyle name="Normal 42 3" xfId="702" xr:uid="{51E3B391-8196-4F55-BA5B-063B08037105}"/>
    <cellStyle name="Normal 43" xfId="239" xr:uid="{00000000-0005-0000-0000-0000AD010000}"/>
    <cellStyle name="Normal 43 2" xfId="474" xr:uid="{00000000-0005-0000-0000-0000AE010000}"/>
    <cellStyle name="Normal 43 3" xfId="703" xr:uid="{B4EE5E31-0735-45FC-8E6B-DEF32A5D0EA4}"/>
    <cellStyle name="Normal 44" xfId="240" xr:uid="{00000000-0005-0000-0000-0000AF010000}"/>
    <cellStyle name="Normal 44 2" xfId="475" xr:uid="{00000000-0005-0000-0000-0000B0010000}"/>
    <cellStyle name="Normal 44 3" xfId="704" xr:uid="{D9DB7D31-E8B2-479C-B86F-969464DDEFA4}"/>
    <cellStyle name="Normal 45" xfId="241" xr:uid="{00000000-0005-0000-0000-0000B1010000}"/>
    <cellStyle name="Normal 45 2" xfId="476" xr:uid="{00000000-0005-0000-0000-0000B2010000}"/>
    <cellStyle name="Normal 45 3" xfId="705" xr:uid="{A13A5513-0FB7-4FA1-B890-D0E007476A71}"/>
    <cellStyle name="Normal 46" xfId="242" xr:uid="{00000000-0005-0000-0000-0000B3010000}"/>
    <cellStyle name="Normal 46 2" xfId="477" xr:uid="{00000000-0005-0000-0000-0000B4010000}"/>
    <cellStyle name="Normal 46 3" xfId="706" xr:uid="{FB610549-F354-4527-BE69-32FBCE29C3E7}"/>
    <cellStyle name="Normal 47" xfId="243" xr:uid="{00000000-0005-0000-0000-0000B5010000}"/>
    <cellStyle name="Normal 47 2" xfId="478" xr:uid="{00000000-0005-0000-0000-0000B6010000}"/>
    <cellStyle name="Normal 47 3" xfId="707" xr:uid="{3EE4D968-43F3-451D-A177-02932C185978}"/>
    <cellStyle name="Normal 48" xfId="244" xr:uid="{00000000-0005-0000-0000-0000B7010000}"/>
    <cellStyle name="Normal 48 2" xfId="479" xr:uid="{00000000-0005-0000-0000-0000B8010000}"/>
    <cellStyle name="Normal 48 3" xfId="708" xr:uid="{D333954D-07C3-4CFD-A5DB-D5CC78A2BB4A}"/>
    <cellStyle name="Normal 49" xfId="245" xr:uid="{00000000-0005-0000-0000-0000B9010000}"/>
    <cellStyle name="Normal 49 2" xfId="480" xr:uid="{00000000-0005-0000-0000-0000BA010000}"/>
    <cellStyle name="Normal 49 3" xfId="709" xr:uid="{3917B4BE-4830-477A-82F8-ECEF2D637D0F}"/>
    <cellStyle name="Normal 5" xfId="246" xr:uid="{00000000-0005-0000-0000-0000BB010000}"/>
    <cellStyle name="Normal 5 2" xfId="247" xr:uid="{00000000-0005-0000-0000-0000BC010000}"/>
    <cellStyle name="Normal 5 2 2" xfId="248" xr:uid="{00000000-0005-0000-0000-0000BD010000}"/>
    <cellStyle name="Normal 5 2 2 2" xfId="483" xr:uid="{00000000-0005-0000-0000-0000BE010000}"/>
    <cellStyle name="Normal 5 2 2 3" xfId="712" xr:uid="{C5A6CB97-B603-49B7-AEFE-D43AA900D840}"/>
    <cellStyle name="Normal 5 2 3" xfId="482" xr:uid="{00000000-0005-0000-0000-0000BF010000}"/>
    <cellStyle name="Normal 5 2 4" xfId="711" xr:uid="{90659993-1E6F-4EEE-B2FA-C599B7980608}"/>
    <cellStyle name="Normal 5 3" xfId="249" xr:uid="{00000000-0005-0000-0000-0000C0010000}"/>
    <cellStyle name="Normal 5 3 2" xfId="484" xr:uid="{00000000-0005-0000-0000-0000C1010000}"/>
    <cellStyle name="Normal 5 3 3" xfId="713" xr:uid="{392E0755-3A84-4E01-BEC3-6DB8B10CBF5A}"/>
    <cellStyle name="Normal 5 4" xfId="481" xr:uid="{00000000-0005-0000-0000-0000C2010000}"/>
    <cellStyle name="Normal 5 5" xfId="710" xr:uid="{C663AF93-546A-4378-9D91-16573EF97C8C}"/>
    <cellStyle name="Normal 6" xfId="250" xr:uid="{00000000-0005-0000-0000-0000C3010000}"/>
    <cellStyle name="Normal 6 2" xfId="251" xr:uid="{00000000-0005-0000-0000-0000C4010000}"/>
    <cellStyle name="Normal 6 2 2" xfId="252" xr:uid="{00000000-0005-0000-0000-0000C5010000}"/>
    <cellStyle name="Normal 6 2 2 2" xfId="487" xr:uid="{00000000-0005-0000-0000-0000C6010000}"/>
    <cellStyle name="Normal 6 2 2 3" xfId="716" xr:uid="{ADB2AB5E-0911-4A09-A38F-C314A4F1B8B4}"/>
    <cellStyle name="Normal 6 2 3" xfId="486" xr:uid="{00000000-0005-0000-0000-0000C7010000}"/>
    <cellStyle name="Normal 6 2 4" xfId="715" xr:uid="{F698633F-3A91-41E0-9343-E40C1CD2BDF1}"/>
    <cellStyle name="Normal 6 3" xfId="253" xr:uid="{00000000-0005-0000-0000-0000C8010000}"/>
    <cellStyle name="Normal 6 3 2" xfId="488" xr:uid="{00000000-0005-0000-0000-0000C9010000}"/>
    <cellStyle name="Normal 6 3 3" xfId="717" xr:uid="{F7B85BCC-7055-46BB-9506-681416616449}"/>
    <cellStyle name="Normal 6 4" xfId="485" xr:uid="{00000000-0005-0000-0000-0000CA010000}"/>
    <cellStyle name="Normal 6 5" xfId="714" xr:uid="{020FF266-9F5E-4535-BC63-567B0F4601FD}"/>
    <cellStyle name="Normal 7" xfId="254" xr:uid="{00000000-0005-0000-0000-0000CB010000}"/>
    <cellStyle name="Normal 7 2" xfId="255" xr:uid="{00000000-0005-0000-0000-0000CC010000}"/>
    <cellStyle name="Normal 7 2 2" xfId="256" xr:uid="{00000000-0005-0000-0000-0000CD010000}"/>
    <cellStyle name="Normal 7 2 2 2" xfId="491" xr:uid="{00000000-0005-0000-0000-0000CE010000}"/>
    <cellStyle name="Normal 7 2 2 3" xfId="720" xr:uid="{8FADEC2F-A7AD-47CE-9DFA-D8DE9BCC9837}"/>
    <cellStyle name="Normal 7 2 3" xfId="490" xr:uid="{00000000-0005-0000-0000-0000CF010000}"/>
    <cellStyle name="Normal 7 2 4" xfId="719" xr:uid="{900C19E5-526A-474B-9AB4-DCD55641500B}"/>
    <cellStyle name="Normal 7 3" xfId="257" xr:uid="{00000000-0005-0000-0000-0000D0010000}"/>
    <cellStyle name="Normal 7 3 2" xfId="492" xr:uid="{00000000-0005-0000-0000-0000D1010000}"/>
    <cellStyle name="Normal 7 3 3" xfId="721" xr:uid="{0A63175A-1D97-43BA-ABCA-87FA2511BE47}"/>
    <cellStyle name="Normal 7 4" xfId="489" xr:uid="{00000000-0005-0000-0000-0000D2010000}"/>
    <cellStyle name="Normal 7 5" xfId="718" xr:uid="{6552038A-630B-4548-B301-6E6AEC35A445}"/>
    <cellStyle name="Normal 8" xfId="258" xr:uid="{00000000-0005-0000-0000-0000D3010000}"/>
    <cellStyle name="Normal 8 2" xfId="259" xr:uid="{00000000-0005-0000-0000-0000D4010000}"/>
    <cellStyle name="Normal 8 2 2" xfId="260" xr:uid="{00000000-0005-0000-0000-0000D5010000}"/>
    <cellStyle name="Normal 8 2 2 2" xfId="495" xr:uid="{00000000-0005-0000-0000-0000D6010000}"/>
    <cellStyle name="Normal 8 2 2 3" xfId="724" xr:uid="{C2154383-D178-405F-A79B-6217D2AC03C6}"/>
    <cellStyle name="Normal 8 2 3" xfId="494" xr:uid="{00000000-0005-0000-0000-0000D7010000}"/>
    <cellStyle name="Normal 8 2 4" xfId="723" xr:uid="{A4295B96-2BE6-497A-A700-1976BD77A3A8}"/>
    <cellStyle name="Normal 8 3" xfId="261" xr:uid="{00000000-0005-0000-0000-0000D8010000}"/>
    <cellStyle name="Normal 8 3 2" xfId="496" xr:uid="{00000000-0005-0000-0000-0000D9010000}"/>
    <cellStyle name="Normal 8 3 3" xfId="725" xr:uid="{14FAF7F1-988C-46B3-8BF7-5C4CD52DE8DD}"/>
    <cellStyle name="Normal 8 4" xfId="493" xr:uid="{00000000-0005-0000-0000-0000DA010000}"/>
    <cellStyle name="Normal 8 5" xfId="722" xr:uid="{8BD24BD3-C367-4B61-8418-1FC3E8A3EA32}"/>
    <cellStyle name="Normal 9" xfId="262" xr:uid="{00000000-0005-0000-0000-0000DB010000}"/>
    <cellStyle name="Normal 9 2" xfId="263" xr:uid="{00000000-0005-0000-0000-0000DC010000}"/>
    <cellStyle name="Normal 9 2 2" xfId="264" xr:uid="{00000000-0005-0000-0000-0000DD010000}"/>
    <cellStyle name="Normal 9 2 2 2" xfId="499" xr:uid="{00000000-0005-0000-0000-0000DE010000}"/>
    <cellStyle name="Normal 9 2 2 3" xfId="728" xr:uid="{4DB9C7EE-4D7F-405C-BBAA-552B9C16D314}"/>
    <cellStyle name="Normal 9 2 3" xfId="498" xr:uid="{00000000-0005-0000-0000-0000DF010000}"/>
    <cellStyle name="Normal 9 2 4" xfId="727" xr:uid="{2EAD35CE-C519-4617-8E32-A24AEFD7D789}"/>
    <cellStyle name="Normal 9 3" xfId="265" xr:uid="{00000000-0005-0000-0000-0000E0010000}"/>
    <cellStyle name="Normal 9 3 2" xfId="500" xr:uid="{00000000-0005-0000-0000-0000E1010000}"/>
    <cellStyle name="Normal 9 3 3" xfId="729" xr:uid="{FF8B7D54-CF08-453B-A8CB-2F040CDD55D1}"/>
    <cellStyle name="Normal 9 4" xfId="497" xr:uid="{00000000-0005-0000-0000-0000E2010000}"/>
    <cellStyle name="Normal 9 5" xfId="726" xr:uid="{DECAD968-71B0-4AF7-B196-7014577C5496}"/>
    <cellStyle name="Note 2" xfId="266" xr:uid="{00000000-0005-0000-0000-0000E3010000}"/>
    <cellStyle name="Note 2 2" xfId="267" xr:uid="{00000000-0005-0000-0000-0000E4010000}"/>
    <cellStyle name="Note 2 2 2" xfId="268" xr:uid="{00000000-0005-0000-0000-0000E5010000}"/>
    <cellStyle name="Note 2 2 2 2" xfId="503" xr:uid="{00000000-0005-0000-0000-0000E6010000}"/>
    <cellStyle name="Note 2 2 2 3" xfId="732" xr:uid="{7A6CC80E-E79E-45E2-86A2-BA14474FD34D}"/>
    <cellStyle name="Note 2 2 3" xfId="502" xr:uid="{00000000-0005-0000-0000-0000E7010000}"/>
    <cellStyle name="Note 2 2 4" xfId="731" xr:uid="{673C6751-2DEE-4FCA-A4AB-CACDE962578A}"/>
    <cellStyle name="Note 2 3" xfId="269" xr:uid="{00000000-0005-0000-0000-0000E8010000}"/>
    <cellStyle name="Note 2 3 2" xfId="504" xr:uid="{00000000-0005-0000-0000-0000E9010000}"/>
    <cellStyle name="Note 2 3 3" xfId="733" xr:uid="{D198E75D-5562-48BF-93D0-B35BE6D2600B}"/>
    <cellStyle name="Note 2 4" xfId="501" xr:uid="{00000000-0005-0000-0000-0000EA010000}"/>
    <cellStyle name="Note 2 5" xfId="730" xr:uid="{06668519-E91D-46F4-8AEA-79330EC9B104}"/>
    <cellStyle name="Note 3" xfId="270" xr:uid="{00000000-0005-0000-0000-0000EB010000}"/>
    <cellStyle name="Note 4" xfId="271" xr:uid="{00000000-0005-0000-0000-0000EC010000}"/>
    <cellStyle name="Note 4 2" xfId="272" xr:uid="{00000000-0005-0000-0000-0000ED010000}"/>
    <cellStyle name="Note 4 2 2" xfId="273" xr:uid="{00000000-0005-0000-0000-0000EE010000}"/>
    <cellStyle name="Note 4 2 2 2" xfId="507" xr:uid="{00000000-0005-0000-0000-0000EF010000}"/>
    <cellStyle name="Note 4 2 2 3" xfId="736" xr:uid="{A34E7120-AF89-45CD-AB06-AC828783AE90}"/>
    <cellStyle name="Note 4 2 3" xfId="506" xr:uid="{00000000-0005-0000-0000-0000F0010000}"/>
    <cellStyle name="Note 4 2 4" xfId="735" xr:uid="{E2B92692-225D-49EA-9923-E992B9CD3D69}"/>
    <cellStyle name="Note 4 3" xfId="274" xr:uid="{00000000-0005-0000-0000-0000F1010000}"/>
    <cellStyle name="Note 4 3 2" xfId="508" xr:uid="{00000000-0005-0000-0000-0000F2010000}"/>
    <cellStyle name="Note 4 3 3" xfId="737" xr:uid="{657564A4-D500-455C-818C-7BCDEB71FD45}"/>
    <cellStyle name="Note 4 4" xfId="505" xr:uid="{00000000-0005-0000-0000-0000F3010000}"/>
    <cellStyle name="Note 4 5" xfId="734" xr:uid="{0314AE3D-B564-4658-9EA1-11FF184173A4}"/>
    <cellStyle name="Note 5" xfId="275" xr:uid="{00000000-0005-0000-0000-0000F4010000}"/>
    <cellStyle name="Note 5 2" xfId="276" xr:uid="{00000000-0005-0000-0000-0000F5010000}"/>
    <cellStyle name="Note 5 2 2" xfId="277" xr:uid="{00000000-0005-0000-0000-0000F6010000}"/>
    <cellStyle name="Note 5 2 2 2" xfId="511" xr:uid="{00000000-0005-0000-0000-0000F7010000}"/>
    <cellStyle name="Note 5 2 2 3" xfId="740" xr:uid="{111F4BAA-D37A-4CD3-96F8-4638A0E61295}"/>
    <cellStyle name="Note 5 2 3" xfId="510" xr:uid="{00000000-0005-0000-0000-0000F8010000}"/>
    <cellStyle name="Note 5 2 4" xfId="739" xr:uid="{E72567CC-D948-43FF-9879-9962B72E8BA6}"/>
    <cellStyle name="Note 5 3" xfId="278" xr:uid="{00000000-0005-0000-0000-0000F9010000}"/>
    <cellStyle name="Note 5 3 2" xfId="512" xr:uid="{00000000-0005-0000-0000-0000FA010000}"/>
    <cellStyle name="Note 5 3 3" xfId="741" xr:uid="{D5D8E602-73DF-460E-9320-511A246EA234}"/>
    <cellStyle name="Note 5 4" xfId="509" xr:uid="{00000000-0005-0000-0000-0000FB010000}"/>
    <cellStyle name="Note 5 5" xfId="738" xr:uid="{F48B63E1-1641-4B06-A232-C2885053B3A0}"/>
    <cellStyle name="Note 6" xfId="279" xr:uid="{00000000-0005-0000-0000-0000FC010000}"/>
    <cellStyle name="Output 2" xfId="280" xr:uid="{00000000-0005-0000-0000-0000FD010000}"/>
    <cellStyle name="Title 2" xfId="281" xr:uid="{00000000-0005-0000-0000-0000FE010000}"/>
    <cellStyle name="Total 2" xfId="282" xr:uid="{00000000-0005-0000-0000-0000FF010000}"/>
    <cellStyle name="Warning Text 2" xfId="283" xr:uid="{00000000-0005-0000-0000-00000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P260"/>
  <sheetViews>
    <sheetView showGridLines="0" zoomScaleNormal="100" zoomScaleSheetLayoutView="100" workbookViewId="0">
      <pane xSplit="1" ySplit="8" topLeftCell="B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8.75" customWidth="1"/>
    <col min="2" max="2" width="9" customWidth="1"/>
    <col min="3" max="3" width="9.375" customWidth="1"/>
    <col min="4" max="4" width="7.75" customWidth="1"/>
    <col min="5" max="5" width="9.75" customWidth="1"/>
    <col min="6" max="6" width="11.125" customWidth="1"/>
    <col min="7" max="7" width="10.875" customWidth="1"/>
    <col min="8" max="8" width="8.75" customWidth="1"/>
    <col min="9" max="9" width="11.625" customWidth="1"/>
    <col min="10" max="10" width="9.5" customWidth="1"/>
    <col min="11" max="11" width="10.25" customWidth="1"/>
    <col min="12" max="12" width="10" customWidth="1"/>
    <col min="14" max="14" width="9.7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2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27</v>
      </c>
    </row>
    <row r="4" spans="1:12" ht="16.5" customHeight="1">
      <c r="A4" s="6"/>
      <c r="B4" s="38" t="s">
        <v>37</v>
      </c>
      <c r="C4" s="39"/>
      <c r="D4" s="39"/>
      <c r="E4" s="40"/>
      <c r="F4" s="38" t="s">
        <v>38</v>
      </c>
      <c r="G4" s="40"/>
      <c r="H4" s="38" t="s">
        <v>39</v>
      </c>
      <c r="I4" s="40"/>
      <c r="J4" s="4"/>
      <c r="K4" s="4"/>
      <c r="L4" s="4"/>
    </row>
    <row r="5" spans="1:12" ht="14.25" customHeight="1">
      <c r="A5" s="5"/>
      <c r="B5" s="6"/>
      <c r="C5" s="6"/>
      <c r="D5" s="6"/>
      <c r="E5" s="6"/>
      <c r="F5" s="6"/>
      <c r="G5" s="6"/>
      <c r="H5" s="6"/>
      <c r="I5" s="7" t="s">
        <v>40</v>
      </c>
      <c r="J5" s="5"/>
      <c r="K5" s="5"/>
      <c r="L5" s="5"/>
    </row>
    <row r="6" spans="1:12" ht="12.75">
      <c r="A6" s="5"/>
      <c r="B6" s="5"/>
      <c r="C6" s="5"/>
      <c r="D6" s="5"/>
      <c r="E6" s="5"/>
      <c r="F6" s="5"/>
      <c r="G6" s="5"/>
      <c r="H6" s="5"/>
      <c r="I6" s="8" t="s">
        <v>1</v>
      </c>
      <c r="J6" s="8" t="s">
        <v>42</v>
      </c>
      <c r="K6" s="5"/>
      <c r="L6" s="5"/>
    </row>
    <row r="7" spans="1:12" ht="12.75">
      <c r="A7" s="5" t="s">
        <v>2</v>
      </c>
      <c r="B7" s="5"/>
      <c r="C7" s="5"/>
      <c r="D7" s="5"/>
      <c r="E7" s="5"/>
      <c r="F7" s="5"/>
      <c r="G7" s="5"/>
      <c r="H7" s="8" t="s">
        <v>3</v>
      </c>
      <c r="I7" s="8" t="s">
        <v>4</v>
      </c>
      <c r="J7" s="8" t="s">
        <v>43</v>
      </c>
      <c r="K7" s="8" t="s">
        <v>40</v>
      </c>
      <c r="L7" s="5"/>
    </row>
    <row r="8" spans="1:12" ht="12.75">
      <c r="A8" s="15" t="s">
        <v>5</v>
      </c>
      <c r="B8" s="17" t="s">
        <v>28</v>
      </c>
      <c r="C8" s="17" t="s">
        <v>29</v>
      </c>
      <c r="D8" s="17" t="s">
        <v>30</v>
      </c>
      <c r="E8" s="17" t="s">
        <v>31</v>
      </c>
      <c r="F8" s="17" t="s">
        <v>6</v>
      </c>
      <c r="G8" s="17" t="s">
        <v>7</v>
      </c>
      <c r="H8" s="17" t="s">
        <v>8</v>
      </c>
      <c r="I8" s="17" t="s">
        <v>41</v>
      </c>
      <c r="J8" s="17" t="s">
        <v>9</v>
      </c>
      <c r="K8" s="17" t="s">
        <v>44</v>
      </c>
      <c r="L8" s="17" t="s">
        <v>31</v>
      </c>
    </row>
    <row r="9" spans="1:12" ht="14.25" customHeight="1">
      <c r="A9" s="12" t="s">
        <v>32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2.75">
      <c r="A10" s="16" t="s">
        <v>65</v>
      </c>
      <c r="B10" s="13">
        <v>13158</v>
      </c>
      <c r="C10" s="13">
        <v>25862</v>
      </c>
      <c r="D10" s="13">
        <v>23571</v>
      </c>
      <c r="E10" s="13">
        <f>D10+C10+B10</f>
        <v>62591</v>
      </c>
      <c r="F10" s="13">
        <v>14209</v>
      </c>
      <c r="G10" s="13">
        <v>0</v>
      </c>
      <c r="H10" s="13">
        <v>0</v>
      </c>
      <c r="I10" s="13">
        <v>1254</v>
      </c>
      <c r="J10" s="13">
        <v>5395</v>
      </c>
      <c r="K10" s="13">
        <f>L10-J10-I10-H10-G10-F10-E10</f>
        <v>6338</v>
      </c>
      <c r="L10" s="13">
        <v>89787</v>
      </c>
    </row>
    <row r="11" spans="1:12" ht="12.75">
      <c r="A11" s="12" t="s">
        <v>33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12.75">
      <c r="A12" s="16" t="s">
        <v>65</v>
      </c>
      <c r="B12" s="13">
        <v>21525</v>
      </c>
      <c r="C12" s="13">
        <v>28059</v>
      </c>
      <c r="D12" s="13">
        <v>29732</v>
      </c>
      <c r="E12" s="13">
        <f>D12+C12+B12</f>
        <v>79316</v>
      </c>
      <c r="F12" s="13">
        <v>14087</v>
      </c>
      <c r="G12" s="13">
        <v>0</v>
      </c>
      <c r="H12" s="13">
        <v>0</v>
      </c>
      <c r="I12" s="13">
        <v>38</v>
      </c>
      <c r="J12" s="13">
        <v>5205</v>
      </c>
      <c r="K12" s="13">
        <f>L12-J12-I12-H12-G12-F12-E12</f>
        <v>8432</v>
      </c>
      <c r="L12" s="13">
        <v>107078</v>
      </c>
    </row>
    <row r="13" spans="1:12" ht="12.75">
      <c r="A13" s="12" t="s">
        <v>34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2.75">
      <c r="A14" s="16" t="s">
        <v>65</v>
      </c>
      <c r="B14" s="13">
        <v>23054</v>
      </c>
      <c r="C14" s="13">
        <v>29838</v>
      </c>
      <c r="D14" s="13">
        <v>30401</v>
      </c>
      <c r="E14" s="13">
        <f>D14+C14+B14</f>
        <v>83293</v>
      </c>
      <c r="F14" s="13">
        <v>32921</v>
      </c>
      <c r="G14" s="13">
        <v>0</v>
      </c>
      <c r="H14" s="13">
        <v>0</v>
      </c>
      <c r="I14" s="13">
        <v>493</v>
      </c>
      <c r="J14" s="13">
        <v>7246</v>
      </c>
      <c r="K14" s="13">
        <f>L14-J14-I14-H14-G14-F14-E14</f>
        <v>8822</v>
      </c>
      <c r="L14" s="13">
        <v>132775</v>
      </c>
    </row>
    <row r="15" spans="1:12" ht="12.75">
      <c r="A15" s="12" t="s">
        <v>35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12.75">
      <c r="A16" s="16" t="s">
        <v>65</v>
      </c>
      <c r="B16" s="13">
        <v>25708</v>
      </c>
      <c r="C16" s="13">
        <v>31573</v>
      </c>
      <c r="D16" s="13">
        <v>36862</v>
      </c>
      <c r="E16" s="13">
        <f>D16+C16+B16</f>
        <v>94143</v>
      </c>
      <c r="F16" s="13">
        <v>37263</v>
      </c>
      <c r="G16" s="13">
        <v>0</v>
      </c>
      <c r="H16" s="13">
        <v>400</v>
      </c>
      <c r="I16" s="13">
        <v>180</v>
      </c>
      <c r="J16" s="13">
        <v>7628</v>
      </c>
      <c r="K16" s="13">
        <f>L16-J16-I16-H16-G16-F16-E16</f>
        <v>10990</v>
      </c>
      <c r="L16" s="13">
        <v>150604</v>
      </c>
    </row>
    <row r="17" spans="1:12" ht="12.75">
      <c r="A17" s="12" t="s">
        <v>10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12.75">
      <c r="A18" s="16" t="s">
        <v>65</v>
      </c>
      <c r="B18" s="13">
        <v>23307</v>
      </c>
      <c r="C18" s="13">
        <v>27835</v>
      </c>
      <c r="D18" s="13">
        <v>54492</v>
      </c>
      <c r="E18" s="13">
        <f>D18+C18+B18</f>
        <v>105634</v>
      </c>
      <c r="F18" s="13">
        <v>41204</v>
      </c>
      <c r="G18" s="13">
        <v>0</v>
      </c>
      <c r="H18" s="13">
        <v>0</v>
      </c>
      <c r="I18" s="13">
        <v>182</v>
      </c>
      <c r="J18" s="13">
        <v>8226</v>
      </c>
      <c r="K18" s="13">
        <f>L18-J18-I18-H18-G18-F18-E18</f>
        <v>14829</v>
      </c>
      <c r="L18" s="13">
        <v>170075</v>
      </c>
    </row>
    <row r="19" spans="1:12" ht="12.75">
      <c r="A19" s="12" t="s">
        <v>11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2.75">
      <c r="A20" s="16" t="s">
        <v>65</v>
      </c>
      <c r="B20" s="13">
        <v>21423</v>
      </c>
      <c r="C20" s="13">
        <v>26599</v>
      </c>
      <c r="D20" s="13">
        <v>66909</v>
      </c>
      <c r="E20" s="13">
        <f>D20+C20+B20</f>
        <v>114931</v>
      </c>
      <c r="F20" s="13">
        <f>43044-373</f>
        <v>42671</v>
      </c>
      <c r="G20" s="13">
        <v>373</v>
      </c>
      <c r="H20" s="13">
        <v>0</v>
      </c>
      <c r="I20" s="13">
        <v>1486</v>
      </c>
      <c r="J20" s="13">
        <v>8354</v>
      </c>
      <c r="K20" s="13">
        <f>L20-J20-I20-H20-G20-F20-E20</f>
        <v>18053</v>
      </c>
      <c r="L20" s="13">
        <v>185868</v>
      </c>
    </row>
    <row r="21" spans="1:12" ht="12.75">
      <c r="A21" s="12" t="s">
        <v>12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12.75">
      <c r="A22" s="16" t="s">
        <v>65</v>
      </c>
      <c r="B22" s="13">
        <v>22948</v>
      </c>
      <c r="C22" s="13">
        <v>30898</v>
      </c>
      <c r="D22" s="13">
        <v>85298</v>
      </c>
      <c r="E22" s="13">
        <f>D22+C22+B22</f>
        <v>139144</v>
      </c>
      <c r="F22" s="13">
        <f>42940-261</f>
        <v>42679</v>
      </c>
      <c r="G22" s="13">
        <v>261</v>
      </c>
      <c r="H22" s="13">
        <v>0</v>
      </c>
      <c r="I22" s="13">
        <v>98</v>
      </c>
      <c r="J22" s="13">
        <v>10302</v>
      </c>
      <c r="K22" s="13">
        <f>L22-J22-I22-H22-G22-F22-E22</f>
        <v>15395</v>
      </c>
      <c r="L22" s="13">
        <v>207879</v>
      </c>
    </row>
    <row r="23" spans="1:12" ht="12.75">
      <c r="A23" s="12" t="s">
        <v>13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2.75">
      <c r="A24" s="16" t="s">
        <v>65</v>
      </c>
      <c r="B24" s="13">
        <v>29993</v>
      </c>
      <c r="C24" s="13">
        <v>32284</v>
      </c>
      <c r="D24" s="13">
        <v>81118</v>
      </c>
      <c r="E24" s="13">
        <f>D24+C24+B24</f>
        <v>143395</v>
      </c>
      <c r="F24" s="13">
        <v>45851</v>
      </c>
      <c r="G24" s="13">
        <v>0</v>
      </c>
      <c r="H24" s="13">
        <v>78</v>
      </c>
      <c r="I24" s="13">
        <v>824</v>
      </c>
      <c r="J24" s="13">
        <v>10606</v>
      </c>
      <c r="K24" s="13">
        <f>L24-J24-I24-H24-G24-F24-E24</f>
        <v>24471</v>
      </c>
      <c r="L24" s="13">
        <v>225225</v>
      </c>
    </row>
    <row r="25" spans="1:12" ht="12.75">
      <c r="A25" s="14" t="s">
        <v>14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ht="12.75">
      <c r="A26" s="16" t="s">
        <v>65</v>
      </c>
      <c r="B26" s="13">
        <v>28279</v>
      </c>
      <c r="C26" s="13">
        <v>31794</v>
      </c>
      <c r="D26" s="13">
        <v>90959</v>
      </c>
      <c r="E26" s="13">
        <f>D26+C26+B26</f>
        <v>151032</v>
      </c>
      <c r="F26" s="13">
        <v>35782</v>
      </c>
      <c r="G26" s="13">
        <v>0</v>
      </c>
      <c r="H26" s="13">
        <v>609</v>
      </c>
      <c r="I26" s="13">
        <v>33</v>
      </c>
      <c r="J26" s="13">
        <v>11291</v>
      </c>
      <c r="K26" s="13">
        <f>L26-J26-I26-H26-G26-F26-E26</f>
        <v>18549</v>
      </c>
      <c r="L26" s="13">
        <v>217296</v>
      </c>
    </row>
    <row r="27" spans="1:12" ht="12.75">
      <c r="A27" s="14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2.75">
      <c r="A28" s="16" t="s">
        <v>66</v>
      </c>
      <c r="B28" s="13">
        <v>30200</v>
      </c>
      <c r="C28" s="13">
        <v>32663</v>
      </c>
      <c r="D28" s="13">
        <v>92957</v>
      </c>
      <c r="E28" s="13">
        <f t="shared" ref="E28:E39" si="0">D28+C28+B28</f>
        <v>155820</v>
      </c>
      <c r="F28" s="13">
        <v>31846</v>
      </c>
      <c r="G28" s="13">
        <v>0</v>
      </c>
      <c r="H28" s="13">
        <v>607</v>
      </c>
      <c r="I28" s="13">
        <v>27</v>
      </c>
      <c r="J28" s="13">
        <v>11292</v>
      </c>
      <c r="K28" s="13">
        <f t="shared" ref="K28:K39" si="1">L28-J28-I28-H28-G28-F28-E28</f>
        <v>18816</v>
      </c>
      <c r="L28" s="13">
        <v>218408</v>
      </c>
    </row>
    <row r="29" spans="1:12" ht="12.75">
      <c r="A29" s="16" t="s">
        <v>67</v>
      </c>
      <c r="B29" s="13">
        <v>31135</v>
      </c>
      <c r="C29" s="13">
        <v>33580</v>
      </c>
      <c r="D29" s="13">
        <v>94141</v>
      </c>
      <c r="E29" s="13">
        <f t="shared" si="0"/>
        <v>158856</v>
      </c>
      <c r="F29" s="13">
        <v>37351</v>
      </c>
      <c r="G29" s="13">
        <v>0</v>
      </c>
      <c r="H29" s="13">
        <v>660</v>
      </c>
      <c r="I29" s="13">
        <v>269</v>
      </c>
      <c r="J29" s="13">
        <v>11442</v>
      </c>
      <c r="K29" s="13">
        <f t="shared" si="1"/>
        <v>17283</v>
      </c>
      <c r="L29" s="13">
        <v>225861</v>
      </c>
    </row>
    <row r="30" spans="1:12" ht="12.75">
      <c r="A30" s="16" t="s">
        <v>68</v>
      </c>
      <c r="B30" s="13">
        <v>31058</v>
      </c>
      <c r="C30" s="13">
        <v>34398</v>
      </c>
      <c r="D30" s="13">
        <v>95195</v>
      </c>
      <c r="E30" s="13">
        <f t="shared" si="0"/>
        <v>160651</v>
      </c>
      <c r="F30" s="13">
        <v>32671</v>
      </c>
      <c r="G30" s="13">
        <v>0</v>
      </c>
      <c r="H30" s="13">
        <v>652</v>
      </c>
      <c r="I30" s="13">
        <v>311</v>
      </c>
      <c r="J30" s="13">
        <v>11442</v>
      </c>
      <c r="K30" s="13">
        <f t="shared" si="1"/>
        <v>19192</v>
      </c>
      <c r="L30" s="13">
        <v>224919</v>
      </c>
    </row>
    <row r="31" spans="1:12" ht="12.75">
      <c r="A31" s="16" t="s">
        <v>69</v>
      </c>
      <c r="B31" s="13">
        <v>31158</v>
      </c>
      <c r="C31" s="13">
        <v>35982</v>
      </c>
      <c r="D31" s="13">
        <v>95147</v>
      </c>
      <c r="E31" s="13">
        <f t="shared" si="0"/>
        <v>162287</v>
      </c>
      <c r="F31" s="13">
        <v>32562</v>
      </c>
      <c r="G31" s="13">
        <v>0</v>
      </c>
      <c r="H31" s="13">
        <v>643</v>
      </c>
      <c r="I31" s="13">
        <v>356</v>
      </c>
      <c r="J31" s="13">
        <v>11798</v>
      </c>
      <c r="K31" s="13">
        <f t="shared" si="1"/>
        <v>18194</v>
      </c>
      <c r="L31" s="13">
        <v>225840</v>
      </c>
    </row>
    <row r="32" spans="1:12" ht="12.75">
      <c r="A32" s="16" t="s">
        <v>70</v>
      </c>
      <c r="B32" s="13">
        <v>32472</v>
      </c>
      <c r="C32" s="13">
        <v>37933</v>
      </c>
      <c r="D32" s="13">
        <v>95068</v>
      </c>
      <c r="E32" s="13">
        <f t="shared" si="0"/>
        <v>165473</v>
      </c>
      <c r="F32" s="13">
        <v>33531</v>
      </c>
      <c r="G32" s="13">
        <v>0</v>
      </c>
      <c r="H32" s="13">
        <v>642</v>
      </c>
      <c r="I32" s="13">
        <v>199</v>
      </c>
      <c r="J32" s="13">
        <v>11843</v>
      </c>
      <c r="K32" s="13">
        <f t="shared" si="1"/>
        <v>26417</v>
      </c>
      <c r="L32" s="13">
        <v>238105</v>
      </c>
    </row>
    <row r="33" spans="1:12" ht="12.75">
      <c r="A33" s="16" t="s">
        <v>71</v>
      </c>
      <c r="B33" s="13">
        <v>31836</v>
      </c>
      <c r="C33" s="13">
        <v>37392</v>
      </c>
      <c r="D33" s="13">
        <v>97181</v>
      </c>
      <c r="E33" s="13">
        <f t="shared" si="0"/>
        <v>166409</v>
      </c>
      <c r="F33" s="13">
        <v>29484</v>
      </c>
      <c r="G33" s="13">
        <v>0</v>
      </c>
      <c r="H33" s="13">
        <v>651</v>
      </c>
      <c r="I33" s="13">
        <v>140</v>
      </c>
      <c r="J33" s="13">
        <v>11843</v>
      </c>
      <c r="K33" s="13">
        <f t="shared" si="1"/>
        <v>28129</v>
      </c>
      <c r="L33" s="13">
        <v>236656</v>
      </c>
    </row>
    <row r="34" spans="1:12" ht="12.75">
      <c r="A34" s="16" t="s">
        <v>72</v>
      </c>
      <c r="B34" s="13">
        <v>31064</v>
      </c>
      <c r="C34" s="13">
        <v>39111</v>
      </c>
      <c r="D34" s="13">
        <v>98865</v>
      </c>
      <c r="E34" s="13">
        <f t="shared" si="0"/>
        <v>169040</v>
      </c>
      <c r="F34" s="13">
        <v>29052</v>
      </c>
      <c r="G34" s="13">
        <v>0</v>
      </c>
      <c r="H34" s="13">
        <v>1156</v>
      </c>
      <c r="I34" s="13">
        <v>34</v>
      </c>
      <c r="J34" s="13">
        <v>11891</v>
      </c>
      <c r="K34" s="13">
        <f t="shared" si="1"/>
        <v>29101</v>
      </c>
      <c r="L34" s="13">
        <v>240274</v>
      </c>
    </row>
    <row r="35" spans="1:12" ht="12.75">
      <c r="A35" s="16" t="s">
        <v>73</v>
      </c>
      <c r="B35" s="13">
        <v>32058</v>
      </c>
      <c r="C35" s="13">
        <v>37470</v>
      </c>
      <c r="D35" s="13">
        <v>99943</v>
      </c>
      <c r="E35" s="13">
        <f t="shared" si="0"/>
        <v>169471</v>
      </c>
      <c r="F35" s="13">
        <v>28504</v>
      </c>
      <c r="G35" s="13">
        <v>0</v>
      </c>
      <c r="H35" s="13">
        <v>1299</v>
      </c>
      <c r="I35" s="13">
        <v>88</v>
      </c>
      <c r="J35" s="13">
        <v>11843</v>
      </c>
      <c r="K35" s="13">
        <f t="shared" si="1"/>
        <v>22533</v>
      </c>
      <c r="L35" s="13">
        <v>233738</v>
      </c>
    </row>
    <row r="36" spans="1:12" ht="12.75">
      <c r="A36" s="16" t="s">
        <v>77</v>
      </c>
      <c r="B36" s="13">
        <v>30648</v>
      </c>
      <c r="C36" s="13">
        <v>38273</v>
      </c>
      <c r="D36" s="13">
        <v>99830</v>
      </c>
      <c r="E36" s="13">
        <f t="shared" si="0"/>
        <v>168751</v>
      </c>
      <c r="F36" s="13">
        <v>26739</v>
      </c>
      <c r="G36" s="13">
        <v>0</v>
      </c>
      <c r="H36" s="13">
        <v>1291</v>
      </c>
      <c r="I36" s="13">
        <v>80</v>
      </c>
      <c r="J36" s="13">
        <v>11942</v>
      </c>
      <c r="K36" s="13">
        <f t="shared" si="1"/>
        <v>23898</v>
      </c>
      <c r="L36" s="13">
        <v>232701</v>
      </c>
    </row>
    <row r="37" spans="1:12" ht="12.75">
      <c r="A37" s="16" t="s">
        <v>74</v>
      </c>
      <c r="B37" s="13">
        <v>30438</v>
      </c>
      <c r="C37" s="13">
        <v>37591</v>
      </c>
      <c r="D37" s="13">
        <v>101175</v>
      </c>
      <c r="E37" s="13">
        <f t="shared" si="0"/>
        <v>169204</v>
      </c>
      <c r="F37" s="13">
        <v>24731</v>
      </c>
      <c r="G37" s="13">
        <v>0</v>
      </c>
      <c r="H37" s="13">
        <v>1282</v>
      </c>
      <c r="I37" s="13">
        <v>123</v>
      </c>
      <c r="J37" s="13">
        <v>11942</v>
      </c>
      <c r="K37" s="13">
        <f t="shared" si="1"/>
        <v>23425</v>
      </c>
      <c r="L37" s="13">
        <v>230707</v>
      </c>
    </row>
    <row r="38" spans="1:12" ht="12.75">
      <c r="A38" s="16" t="s">
        <v>75</v>
      </c>
      <c r="B38" s="13">
        <v>29145</v>
      </c>
      <c r="C38" s="13">
        <v>36765</v>
      </c>
      <c r="D38" s="13">
        <v>103454</v>
      </c>
      <c r="E38" s="13">
        <f t="shared" si="0"/>
        <v>169364</v>
      </c>
      <c r="F38" s="13">
        <v>22310</v>
      </c>
      <c r="G38" s="13">
        <v>0</v>
      </c>
      <c r="H38" s="13">
        <v>1992</v>
      </c>
      <c r="I38" s="13">
        <v>452</v>
      </c>
      <c r="J38" s="13">
        <v>11942</v>
      </c>
      <c r="K38" s="13">
        <f t="shared" si="1"/>
        <v>18139</v>
      </c>
      <c r="L38" s="13">
        <v>224199</v>
      </c>
    </row>
    <row r="39" spans="1:12" ht="12.75">
      <c r="A39" s="16" t="s">
        <v>65</v>
      </c>
      <c r="B39" s="13">
        <v>31825</v>
      </c>
      <c r="C39" s="13">
        <v>37767</v>
      </c>
      <c r="D39" s="13">
        <v>105127</v>
      </c>
      <c r="E39" s="13">
        <f t="shared" si="0"/>
        <v>174719</v>
      </c>
      <c r="F39" s="13">
        <v>23378</v>
      </c>
      <c r="G39" s="13">
        <v>0</v>
      </c>
      <c r="H39" s="13">
        <v>1348</v>
      </c>
      <c r="I39" s="13">
        <v>1134</v>
      </c>
      <c r="J39" s="13">
        <v>12126</v>
      </c>
      <c r="K39" s="13">
        <f t="shared" si="1"/>
        <v>20361</v>
      </c>
      <c r="L39" s="13">
        <v>233066</v>
      </c>
    </row>
    <row r="40" spans="1:12" ht="14.25" customHeight="1">
      <c r="A40" s="12" t="s">
        <v>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ht="12.75">
      <c r="A41" s="16" t="s">
        <v>66</v>
      </c>
      <c r="B41" s="13">
        <v>32318</v>
      </c>
      <c r="C41" s="13">
        <v>41216</v>
      </c>
      <c r="D41" s="13">
        <v>104077</v>
      </c>
      <c r="E41" s="13">
        <f t="shared" ref="E41:E52" si="2">D41+C41+B41</f>
        <v>177611</v>
      </c>
      <c r="F41" s="13">
        <v>23218</v>
      </c>
      <c r="G41" s="13">
        <v>0</v>
      </c>
      <c r="H41" s="13">
        <v>2197</v>
      </c>
      <c r="I41" s="13">
        <v>295</v>
      </c>
      <c r="J41" s="13">
        <v>12126</v>
      </c>
      <c r="K41" s="13">
        <f t="shared" ref="K41:K52" si="3">L41-J41-I41-H41-G41-F41-E41</f>
        <v>22759</v>
      </c>
      <c r="L41" s="13">
        <v>238206</v>
      </c>
    </row>
    <row r="42" spans="1:12" ht="12.75">
      <c r="A42" s="16" t="s">
        <v>67</v>
      </c>
      <c r="B42" s="13">
        <v>34262</v>
      </c>
      <c r="C42" s="13">
        <v>38864</v>
      </c>
      <c r="D42" s="13">
        <v>105884</v>
      </c>
      <c r="E42" s="13">
        <f t="shared" si="2"/>
        <v>179010</v>
      </c>
      <c r="F42" s="13">
        <v>20456</v>
      </c>
      <c r="G42" s="13">
        <v>0</v>
      </c>
      <c r="H42" s="13">
        <v>2189</v>
      </c>
      <c r="I42" s="13">
        <v>476</v>
      </c>
      <c r="J42" s="13">
        <v>12126</v>
      </c>
      <c r="K42" s="13">
        <f t="shared" si="3"/>
        <v>21651</v>
      </c>
      <c r="L42" s="13">
        <v>235908</v>
      </c>
    </row>
    <row r="43" spans="1:12" ht="12.75">
      <c r="A43" s="16" t="s">
        <v>68</v>
      </c>
      <c r="B43" s="13">
        <v>35644</v>
      </c>
      <c r="C43" s="13">
        <v>39562</v>
      </c>
      <c r="D43" s="13">
        <v>107693</v>
      </c>
      <c r="E43" s="13">
        <f t="shared" si="2"/>
        <v>182899</v>
      </c>
      <c r="F43" s="13">
        <v>20505</v>
      </c>
      <c r="G43" s="13">
        <v>0</v>
      </c>
      <c r="H43" s="13">
        <v>2180</v>
      </c>
      <c r="I43" s="13">
        <v>791</v>
      </c>
      <c r="J43" s="13">
        <v>12126</v>
      </c>
      <c r="K43" s="13">
        <f t="shared" si="3"/>
        <v>22761</v>
      </c>
      <c r="L43" s="13">
        <v>241262</v>
      </c>
    </row>
    <row r="44" spans="1:12" ht="12.75">
      <c r="A44" s="16" t="s">
        <v>69</v>
      </c>
      <c r="B44" s="13">
        <v>37916</v>
      </c>
      <c r="C44" s="13">
        <v>41266</v>
      </c>
      <c r="D44" s="13">
        <v>105783</v>
      </c>
      <c r="E44" s="13">
        <f t="shared" si="2"/>
        <v>184965</v>
      </c>
      <c r="F44" s="13">
        <v>19581</v>
      </c>
      <c r="G44" s="13">
        <v>0</v>
      </c>
      <c r="H44" s="13">
        <v>2921</v>
      </c>
      <c r="I44" s="13">
        <v>143</v>
      </c>
      <c r="J44" s="13">
        <v>9126</v>
      </c>
      <c r="K44" s="13">
        <f t="shared" si="3"/>
        <v>24581</v>
      </c>
      <c r="L44" s="13">
        <v>241317</v>
      </c>
    </row>
    <row r="45" spans="1:12" ht="12.75">
      <c r="A45" s="16" t="s">
        <v>70</v>
      </c>
      <c r="B45" s="13">
        <v>38796</v>
      </c>
      <c r="C45" s="13">
        <v>42748</v>
      </c>
      <c r="D45" s="13">
        <v>108407</v>
      </c>
      <c r="E45" s="13">
        <f t="shared" si="2"/>
        <v>189951</v>
      </c>
      <c r="F45" s="13">
        <v>19387</v>
      </c>
      <c r="G45" s="13">
        <v>0</v>
      </c>
      <c r="H45" s="13">
        <v>5007</v>
      </c>
      <c r="I45" s="13">
        <v>306</v>
      </c>
      <c r="J45" s="13">
        <v>12966</v>
      </c>
      <c r="K45" s="13">
        <f t="shared" si="3"/>
        <v>22951</v>
      </c>
      <c r="L45" s="13">
        <v>250568</v>
      </c>
    </row>
    <row r="46" spans="1:12" ht="12.75">
      <c r="A46" s="16" t="s">
        <v>71</v>
      </c>
      <c r="B46" s="13">
        <v>38715</v>
      </c>
      <c r="C46" s="13">
        <v>41928</v>
      </c>
      <c r="D46" s="13">
        <v>112719</v>
      </c>
      <c r="E46" s="13">
        <f t="shared" si="2"/>
        <v>193362</v>
      </c>
      <c r="F46" s="13">
        <v>17883</v>
      </c>
      <c r="G46" s="13">
        <v>0</v>
      </c>
      <c r="H46" s="13">
        <v>6280</v>
      </c>
      <c r="I46" s="13">
        <v>256</v>
      </c>
      <c r="J46" s="13">
        <v>12966</v>
      </c>
      <c r="K46" s="13">
        <f t="shared" si="3"/>
        <v>24595</v>
      </c>
      <c r="L46" s="13">
        <v>255342</v>
      </c>
    </row>
    <row r="47" spans="1:12" ht="12.75">
      <c r="A47" s="16" t="s">
        <v>72</v>
      </c>
      <c r="B47" s="13">
        <v>36022</v>
      </c>
      <c r="C47" s="13">
        <v>44894</v>
      </c>
      <c r="D47" s="13">
        <v>114855</v>
      </c>
      <c r="E47" s="13">
        <f t="shared" si="2"/>
        <v>195771</v>
      </c>
      <c r="F47" s="13">
        <v>18994</v>
      </c>
      <c r="G47" s="13">
        <v>0</v>
      </c>
      <c r="H47" s="13">
        <v>6061</v>
      </c>
      <c r="I47" s="13">
        <v>682</v>
      </c>
      <c r="J47" s="13">
        <v>12128</v>
      </c>
      <c r="K47" s="13">
        <f t="shared" si="3"/>
        <v>27759</v>
      </c>
      <c r="L47" s="13">
        <v>261395</v>
      </c>
    </row>
    <row r="48" spans="1:12" ht="12.75">
      <c r="A48" s="16" t="s">
        <v>73</v>
      </c>
      <c r="B48" s="13">
        <v>33976</v>
      </c>
      <c r="C48" s="13">
        <v>44641</v>
      </c>
      <c r="D48" s="13">
        <v>115198</v>
      </c>
      <c r="E48" s="13">
        <f t="shared" si="2"/>
        <v>193815</v>
      </c>
      <c r="F48" s="13">
        <v>19505</v>
      </c>
      <c r="G48" s="13">
        <v>0</v>
      </c>
      <c r="H48" s="13">
        <v>5991</v>
      </c>
      <c r="I48" s="13">
        <v>468</v>
      </c>
      <c r="J48" s="13">
        <v>12428</v>
      </c>
      <c r="K48" s="13">
        <f t="shared" si="3"/>
        <v>24852</v>
      </c>
      <c r="L48" s="13">
        <v>257059</v>
      </c>
    </row>
    <row r="49" spans="1:12" ht="12.75">
      <c r="A49" s="16" t="s">
        <v>77</v>
      </c>
      <c r="B49" s="13">
        <v>36638</v>
      </c>
      <c r="C49" s="13">
        <v>45134</v>
      </c>
      <c r="D49" s="13">
        <v>119510</v>
      </c>
      <c r="E49" s="13">
        <f t="shared" si="2"/>
        <v>201282</v>
      </c>
      <c r="F49" s="13">
        <v>14883</v>
      </c>
      <c r="G49" s="13">
        <v>0</v>
      </c>
      <c r="H49" s="13">
        <v>5738</v>
      </c>
      <c r="I49" s="13">
        <v>208</v>
      </c>
      <c r="J49" s="13">
        <v>12428</v>
      </c>
      <c r="K49" s="13">
        <f t="shared" si="3"/>
        <v>24640</v>
      </c>
      <c r="L49" s="13">
        <v>259179</v>
      </c>
    </row>
    <row r="50" spans="1:12" ht="12.75">
      <c r="A50" s="16" t="s">
        <v>74</v>
      </c>
      <c r="B50" s="13">
        <v>34494</v>
      </c>
      <c r="C50" s="13">
        <v>45427</v>
      </c>
      <c r="D50" s="13">
        <v>119422</v>
      </c>
      <c r="E50" s="13">
        <f t="shared" si="2"/>
        <v>199343</v>
      </c>
      <c r="F50" s="13">
        <v>15594</v>
      </c>
      <c r="G50" s="13">
        <v>0</v>
      </c>
      <c r="H50" s="13">
        <v>6784</v>
      </c>
      <c r="I50" s="13">
        <v>347</v>
      </c>
      <c r="J50" s="13">
        <v>12428</v>
      </c>
      <c r="K50" s="13">
        <f t="shared" si="3"/>
        <v>19143</v>
      </c>
      <c r="L50" s="13">
        <v>253639</v>
      </c>
    </row>
    <row r="51" spans="1:12" ht="12.75">
      <c r="A51" s="16" t="s">
        <v>75</v>
      </c>
      <c r="B51" s="13">
        <v>34761</v>
      </c>
      <c r="C51" s="13">
        <v>43674</v>
      </c>
      <c r="D51" s="13">
        <v>121893</v>
      </c>
      <c r="E51" s="13">
        <f t="shared" si="2"/>
        <v>200328</v>
      </c>
      <c r="F51" s="13">
        <v>13878</v>
      </c>
      <c r="G51" s="13">
        <v>0</v>
      </c>
      <c r="H51" s="13">
        <v>6433</v>
      </c>
      <c r="I51" s="13">
        <v>100</v>
      </c>
      <c r="J51" s="13">
        <v>12655</v>
      </c>
      <c r="K51" s="13">
        <f t="shared" si="3"/>
        <v>19544</v>
      </c>
      <c r="L51" s="13">
        <v>252938</v>
      </c>
    </row>
    <row r="52" spans="1:12" ht="12.75">
      <c r="A52" s="16" t="s">
        <v>65</v>
      </c>
      <c r="B52" s="13">
        <v>40714</v>
      </c>
      <c r="C52" s="13">
        <v>45938</v>
      </c>
      <c r="D52" s="13">
        <v>126360</v>
      </c>
      <c r="E52" s="13">
        <f t="shared" si="2"/>
        <v>213012</v>
      </c>
      <c r="F52" s="13">
        <v>19853</v>
      </c>
      <c r="G52" s="13">
        <v>0</v>
      </c>
      <c r="H52" s="13">
        <v>5836</v>
      </c>
      <c r="I52" s="13">
        <v>127</v>
      </c>
      <c r="J52" s="13">
        <v>13356</v>
      </c>
      <c r="K52" s="13">
        <f t="shared" si="3"/>
        <v>18060</v>
      </c>
      <c r="L52" s="13">
        <v>270244</v>
      </c>
    </row>
    <row r="53" spans="1:12" ht="12.75">
      <c r="A53" s="12" t="s">
        <v>17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12.75">
      <c r="A54" s="16" t="s">
        <v>66</v>
      </c>
      <c r="B54" s="13">
        <v>38102</v>
      </c>
      <c r="C54" s="13">
        <v>44953</v>
      </c>
      <c r="D54" s="13">
        <v>130650</v>
      </c>
      <c r="E54" s="13">
        <f t="shared" ref="E54:E65" si="4">D54+C54+B54</f>
        <v>213705</v>
      </c>
      <c r="F54" s="13">
        <v>18798</v>
      </c>
      <c r="G54" s="13">
        <v>0</v>
      </c>
      <c r="H54" s="13">
        <v>5439</v>
      </c>
      <c r="I54" s="13">
        <v>351</v>
      </c>
      <c r="J54" s="13">
        <v>13353</v>
      </c>
      <c r="K54" s="13">
        <f t="shared" ref="K54:K65" si="5">L54-J54-I54-H54-G54-F54-E54</f>
        <v>23118</v>
      </c>
      <c r="L54" s="13">
        <v>274764</v>
      </c>
    </row>
    <row r="55" spans="1:12" ht="12.75">
      <c r="A55" s="16" t="s">
        <v>67</v>
      </c>
      <c r="B55" s="13">
        <v>39239</v>
      </c>
      <c r="C55" s="13">
        <v>46049</v>
      </c>
      <c r="D55" s="13">
        <v>130628</v>
      </c>
      <c r="E55" s="13">
        <f t="shared" si="4"/>
        <v>215916</v>
      </c>
      <c r="F55" s="13">
        <v>19359</v>
      </c>
      <c r="G55" s="13">
        <v>0</v>
      </c>
      <c r="H55" s="13">
        <v>5454</v>
      </c>
      <c r="I55" s="13">
        <v>245</v>
      </c>
      <c r="J55" s="13">
        <v>13275</v>
      </c>
      <c r="K55" s="13">
        <f t="shared" si="5"/>
        <v>21786</v>
      </c>
      <c r="L55" s="13">
        <v>276035</v>
      </c>
    </row>
    <row r="56" spans="1:12" ht="12.75">
      <c r="A56" s="16" t="s">
        <v>68</v>
      </c>
      <c r="B56" s="13">
        <v>44229</v>
      </c>
      <c r="C56" s="13">
        <v>48303</v>
      </c>
      <c r="D56" s="13">
        <v>132501</v>
      </c>
      <c r="E56" s="13">
        <f t="shared" si="4"/>
        <v>225033</v>
      </c>
      <c r="F56" s="13">
        <v>24352</v>
      </c>
      <c r="G56" s="13">
        <v>0</v>
      </c>
      <c r="H56" s="13">
        <v>5363</v>
      </c>
      <c r="I56" s="13">
        <v>281</v>
      </c>
      <c r="J56" s="13">
        <v>13525</v>
      </c>
      <c r="K56" s="13">
        <f t="shared" si="5"/>
        <v>23990</v>
      </c>
      <c r="L56" s="13">
        <v>292544</v>
      </c>
    </row>
    <row r="57" spans="1:12" ht="12.75">
      <c r="A57" s="16" t="s">
        <v>69</v>
      </c>
      <c r="B57" s="13">
        <v>44083</v>
      </c>
      <c r="C57" s="13">
        <v>51763</v>
      </c>
      <c r="D57" s="13">
        <v>131564</v>
      </c>
      <c r="E57" s="13">
        <f t="shared" si="4"/>
        <v>227410</v>
      </c>
      <c r="F57" s="13">
        <v>22218</v>
      </c>
      <c r="G57" s="13">
        <v>0</v>
      </c>
      <c r="H57" s="13">
        <v>5356</v>
      </c>
      <c r="I57" s="13">
        <v>126</v>
      </c>
      <c r="J57" s="13">
        <v>13525</v>
      </c>
      <c r="K57" s="13">
        <f t="shared" si="5"/>
        <v>25257</v>
      </c>
      <c r="L57" s="13">
        <v>293892</v>
      </c>
    </row>
    <row r="58" spans="1:12" ht="12.75">
      <c r="A58" s="16" t="s">
        <v>70</v>
      </c>
      <c r="B58" s="13">
        <v>44481</v>
      </c>
      <c r="C58" s="13">
        <v>54275</v>
      </c>
      <c r="D58" s="13">
        <v>123925</v>
      </c>
      <c r="E58" s="13">
        <f t="shared" si="4"/>
        <v>222681</v>
      </c>
      <c r="F58" s="13">
        <v>23505</v>
      </c>
      <c r="G58" s="13">
        <v>0</v>
      </c>
      <c r="H58" s="13">
        <v>5503</v>
      </c>
      <c r="I58" s="13">
        <v>520</v>
      </c>
      <c r="J58" s="13">
        <v>13525</v>
      </c>
      <c r="K58" s="13">
        <f t="shared" si="5"/>
        <v>31454</v>
      </c>
      <c r="L58" s="13">
        <v>297188</v>
      </c>
    </row>
    <row r="59" spans="1:12" ht="12.75">
      <c r="A59" s="16" t="s">
        <v>71</v>
      </c>
      <c r="B59" s="13">
        <v>50657</v>
      </c>
      <c r="C59" s="13">
        <v>64363</v>
      </c>
      <c r="D59" s="13">
        <v>118323</v>
      </c>
      <c r="E59" s="13">
        <f t="shared" si="4"/>
        <v>233343</v>
      </c>
      <c r="F59" s="13">
        <v>29800</v>
      </c>
      <c r="G59" s="13">
        <v>0</v>
      </c>
      <c r="H59" s="13">
        <v>5292</v>
      </c>
      <c r="I59" s="13">
        <v>350</v>
      </c>
      <c r="J59" s="13">
        <v>13525</v>
      </c>
      <c r="K59" s="13">
        <f t="shared" si="5"/>
        <v>29458</v>
      </c>
      <c r="L59" s="13">
        <v>311768</v>
      </c>
    </row>
    <row r="60" spans="1:12" ht="12.75">
      <c r="A60" s="16" t="s">
        <v>72</v>
      </c>
      <c r="B60" s="13">
        <v>46535</v>
      </c>
      <c r="C60" s="13">
        <v>68069</v>
      </c>
      <c r="D60" s="13">
        <v>115581</v>
      </c>
      <c r="E60" s="13">
        <f t="shared" si="4"/>
        <v>230185</v>
      </c>
      <c r="F60" s="13">
        <v>30225</v>
      </c>
      <c r="G60" s="13">
        <v>0</v>
      </c>
      <c r="H60" s="13">
        <v>6007</v>
      </c>
      <c r="I60" s="13">
        <v>101</v>
      </c>
      <c r="J60" s="13">
        <v>13124</v>
      </c>
      <c r="K60" s="13">
        <f t="shared" si="5"/>
        <v>28909</v>
      </c>
      <c r="L60" s="13">
        <v>308551</v>
      </c>
    </row>
    <row r="61" spans="1:12" ht="12.75">
      <c r="A61" s="16" t="s">
        <v>73</v>
      </c>
      <c r="B61" s="13">
        <v>49453</v>
      </c>
      <c r="C61" s="13">
        <v>66245</v>
      </c>
      <c r="D61" s="13">
        <v>118487</v>
      </c>
      <c r="E61" s="13">
        <f t="shared" si="4"/>
        <v>234185</v>
      </c>
      <c r="F61" s="13">
        <v>25931</v>
      </c>
      <c r="G61" s="13">
        <v>0</v>
      </c>
      <c r="H61" s="13">
        <v>4844</v>
      </c>
      <c r="I61" s="13">
        <v>195</v>
      </c>
      <c r="J61" s="13">
        <v>13549</v>
      </c>
      <c r="K61" s="13">
        <f t="shared" si="5"/>
        <v>20318</v>
      </c>
      <c r="L61" s="13">
        <v>299022</v>
      </c>
    </row>
    <row r="62" spans="1:12" ht="12.75">
      <c r="A62" s="16" t="s">
        <v>77</v>
      </c>
      <c r="B62" s="13">
        <v>46781</v>
      </c>
      <c r="C62" s="13">
        <v>66063</v>
      </c>
      <c r="D62" s="13">
        <v>119212</v>
      </c>
      <c r="E62" s="13">
        <f t="shared" si="4"/>
        <v>232056</v>
      </c>
      <c r="F62" s="13">
        <v>23285</v>
      </c>
      <c r="G62" s="13">
        <v>0</v>
      </c>
      <c r="H62" s="13">
        <v>5295</v>
      </c>
      <c r="I62" s="13">
        <v>292</v>
      </c>
      <c r="J62" s="13">
        <v>14049</v>
      </c>
      <c r="K62" s="13">
        <f t="shared" si="5"/>
        <v>25285</v>
      </c>
      <c r="L62" s="13">
        <v>300262</v>
      </c>
    </row>
    <row r="63" spans="1:12" ht="12.75">
      <c r="A63" s="16" t="s">
        <v>74</v>
      </c>
      <c r="B63" s="13">
        <v>46628</v>
      </c>
      <c r="C63" s="13">
        <v>61778</v>
      </c>
      <c r="D63" s="13">
        <v>134704</v>
      </c>
      <c r="E63" s="13">
        <f t="shared" si="4"/>
        <v>243110</v>
      </c>
      <c r="F63" s="13">
        <v>20980</v>
      </c>
      <c r="G63" s="13">
        <v>0</v>
      </c>
      <c r="H63" s="13">
        <v>6490</v>
      </c>
      <c r="I63" s="13">
        <v>1305</v>
      </c>
      <c r="J63" s="13">
        <v>15995</v>
      </c>
      <c r="K63" s="13">
        <f t="shared" si="5"/>
        <v>32766</v>
      </c>
      <c r="L63" s="13">
        <v>320646</v>
      </c>
    </row>
    <row r="64" spans="1:12" ht="12.75">
      <c r="A64" s="16" t="s">
        <v>75</v>
      </c>
      <c r="B64" s="13">
        <v>45964</v>
      </c>
      <c r="C64" s="13">
        <v>61086</v>
      </c>
      <c r="D64" s="13">
        <v>137031</v>
      </c>
      <c r="E64" s="13">
        <f t="shared" si="4"/>
        <v>244081</v>
      </c>
      <c r="F64" s="13">
        <v>20611</v>
      </c>
      <c r="G64" s="13">
        <v>0</v>
      </c>
      <c r="H64" s="13">
        <v>5684</v>
      </c>
      <c r="I64" s="13">
        <v>257</v>
      </c>
      <c r="J64" s="13">
        <v>17006</v>
      </c>
      <c r="K64" s="13">
        <f t="shared" si="5"/>
        <v>25960</v>
      </c>
      <c r="L64" s="13">
        <v>313599</v>
      </c>
    </row>
    <row r="65" spans="1:12" ht="12.75">
      <c r="A65" s="16" t="s">
        <v>65</v>
      </c>
      <c r="B65" s="13">
        <v>48528</v>
      </c>
      <c r="C65" s="13">
        <v>62559</v>
      </c>
      <c r="D65" s="13">
        <v>136965</v>
      </c>
      <c r="E65" s="13">
        <f t="shared" si="4"/>
        <v>248052</v>
      </c>
      <c r="F65" s="13">
        <v>17864</v>
      </c>
      <c r="G65" s="13">
        <v>0</v>
      </c>
      <c r="H65" s="13">
        <v>4764</v>
      </c>
      <c r="I65" s="13">
        <v>95</v>
      </c>
      <c r="J65" s="13">
        <v>17082</v>
      </c>
      <c r="K65" s="13">
        <f t="shared" si="5"/>
        <v>28508</v>
      </c>
      <c r="L65" s="13">
        <v>316365</v>
      </c>
    </row>
    <row r="66" spans="1:12" ht="12.75">
      <c r="A66" s="11" t="s">
        <v>53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12.75">
      <c r="A67" s="16" t="s">
        <v>66</v>
      </c>
      <c r="B67" s="13">
        <v>46801</v>
      </c>
      <c r="C67" s="13">
        <v>61223</v>
      </c>
      <c r="D67" s="13">
        <v>144580</v>
      </c>
      <c r="E67" s="13">
        <f t="shared" ref="E67:E78" si="6">D67+C67+B67</f>
        <v>252604</v>
      </c>
      <c r="F67" s="13">
        <v>17148</v>
      </c>
      <c r="G67" s="13">
        <v>0</v>
      </c>
      <c r="H67" s="13">
        <v>4711</v>
      </c>
      <c r="I67" s="13">
        <v>186</v>
      </c>
      <c r="J67" s="13">
        <v>17082</v>
      </c>
      <c r="K67" s="13">
        <f t="shared" ref="K67:K78" si="7">L67-J67-I67-H67-G67-F67-E67</f>
        <v>27377</v>
      </c>
      <c r="L67" s="13">
        <v>319108</v>
      </c>
    </row>
    <row r="68" spans="1:12" ht="12.75">
      <c r="A68" s="16" t="s">
        <v>67</v>
      </c>
      <c r="B68" s="13">
        <v>49968</v>
      </c>
      <c r="C68" s="13">
        <v>62244</v>
      </c>
      <c r="D68" s="13">
        <v>147829</v>
      </c>
      <c r="E68" s="13">
        <f t="shared" si="6"/>
        <v>260041</v>
      </c>
      <c r="F68" s="13">
        <v>16688</v>
      </c>
      <c r="G68" s="13">
        <v>0</v>
      </c>
      <c r="H68" s="13">
        <v>4762</v>
      </c>
      <c r="I68" s="13">
        <v>178</v>
      </c>
      <c r="J68" s="13">
        <v>17082</v>
      </c>
      <c r="K68" s="13">
        <f t="shared" si="7"/>
        <v>33121</v>
      </c>
      <c r="L68" s="13">
        <v>331872</v>
      </c>
    </row>
    <row r="69" spans="1:12" ht="12.75">
      <c r="A69" s="16" t="s">
        <v>68</v>
      </c>
      <c r="B69" s="13">
        <v>52994</v>
      </c>
      <c r="C69" s="13">
        <v>63845</v>
      </c>
      <c r="D69" s="13">
        <v>154367</v>
      </c>
      <c r="E69" s="13">
        <f t="shared" si="6"/>
        <v>271206</v>
      </c>
      <c r="F69" s="13">
        <v>17573</v>
      </c>
      <c r="G69" s="13">
        <v>0</v>
      </c>
      <c r="H69" s="13">
        <v>4420</v>
      </c>
      <c r="I69" s="13">
        <v>671</v>
      </c>
      <c r="J69" s="13">
        <v>18054</v>
      </c>
      <c r="K69" s="13">
        <f t="shared" si="7"/>
        <v>26749</v>
      </c>
      <c r="L69" s="13">
        <v>338673</v>
      </c>
    </row>
    <row r="70" spans="1:12" ht="12.75">
      <c r="A70" s="16" t="s">
        <v>69</v>
      </c>
      <c r="B70" s="13">
        <v>50187</v>
      </c>
      <c r="C70" s="13">
        <v>66799</v>
      </c>
      <c r="D70" s="13">
        <v>156552</v>
      </c>
      <c r="E70" s="13">
        <f t="shared" si="6"/>
        <v>273538</v>
      </c>
      <c r="F70" s="13">
        <v>17054</v>
      </c>
      <c r="G70" s="13">
        <v>0</v>
      </c>
      <c r="H70" s="13">
        <v>4325</v>
      </c>
      <c r="I70" s="13">
        <v>318</v>
      </c>
      <c r="J70" s="13">
        <v>18054</v>
      </c>
      <c r="K70" s="13">
        <f t="shared" si="7"/>
        <v>32859</v>
      </c>
      <c r="L70" s="13">
        <v>346148</v>
      </c>
    </row>
    <row r="71" spans="1:12" ht="12.75">
      <c r="A71" s="16" t="s">
        <v>70</v>
      </c>
      <c r="B71" s="13">
        <v>55208</v>
      </c>
      <c r="C71" s="13">
        <v>66525</v>
      </c>
      <c r="D71" s="13">
        <v>157262</v>
      </c>
      <c r="E71" s="13">
        <f t="shared" si="6"/>
        <v>278995</v>
      </c>
      <c r="F71" s="13">
        <v>18970</v>
      </c>
      <c r="G71" s="13">
        <v>0</v>
      </c>
      <c r="H71" s="13">
        <v>4750</v>
      </c>
      <c r="I71" s="13">
        <v>239</v>
      </c>
      <c r="J71" s="13">
        <v>18518</v>
      </c>
      <c r="K71" s="13">
        <f t="shared" si="7"/>
        <v>29308</v>
      </c>
      <c r="L71" s="13">
        <v>350780</v>
      </c>
    </row>
    <row r="72" spans="1:12" ht="12.75">
      <c r="A72" s="16" t="s">
        <v>71</v>
      </c>
      <c r="B72" s="13">
        <v>58897</v>
      </c>
      <c r="C72" s="13">
        <v>67090</v>
      </c>
      <c r="D72" s="13">
        <v>156828</v>
      </c>
      <c r="E72" s="13">
        <f t="shared" si="6"/>
        <v>282815</v>
      </c>
      <c r="F72" s="13">
        <v>19523</v>
      </c>
      <c r="G72" s="13">
        <v>0</v>
      </c>
      <c r="H72" s="13">
        <v>5495</v>
      </c>
      <c r="I72" s="13">
        <v>569</v>
      </c>
      <c r="J72" s="13">
        <v>18518</v>
      </c>
      <c r="K72" s="13">
        <f t="shared" si="7"/>
        <v>33153</v>
      </c>
      <c r="L72" s="13">
        <v>360073</v>
      </c>
    </row>
    <row r="73" spans="1:12" ht="12.75">
      <c r="A73" s="16" t="s">
        <v>72</v>
      </c>
      <c r="B73" s="13">
        <v>55377</v>
      </c>
      <c r="C73" s="13">
        <v>70414</v>
      </c>
      <c r="D73" s="13">
        <v>163447</v>
      </c>
      <c r="E73" s="13">
        <f t="shared" si="6"/>
        <v>289238</v>
      </c>
      <c r="F73" s="13">
        <v>16774</v>
      </c>
      <c r="G73" s="13">
        <v>0</v>
      </c>
      <c r="H73" s="13">
        <v>5090</v>
      </c>
      <c r="I73" s="13">
        <v>442</v>
      </c>
      <c r="J73" s="13">
        <v>18518</v>
      </c>
      <c r="K73" s="13">
        <f t="shared" si="7"/>
        <v>32477</v>
      </c>
      <c r="L73" s="13">
        <v>362539</v>
      </c>
    </row>
    <row r="74" spans="1:12" ht="12.75">
      <c r="A74" s="16" t="s">
        <v>73</v>
      </c>
      <c r="B74" s="13">
        <v>58439</v>
      </c>
      <c r="C74" s="13">
        <v>69096</v>
      </c>
      <c r="D74" s="13">
        <v>166031</v>
      </c>
      <c r="E74" s="13">
        <f t="shared" si="6"/>
        <v>293566</v>
      </c>
      <c r="F74" s="13">
        <v>16422</v>
      </c>
      <c r="G74" s="13">
        <v>0</v>
      </c>
      <c r="H74" s="13">
        <v>3772</v>
      </c>
      <c r="I74" s="13">
        <v>173</v>
      </c>
      <c r="J74" s="13">
        <v>18182</v>
      </c>
      <c r="K74" s="13">
        <f t="shared" si="7"/>
        <v>25849</v>
      </c>
      <c r="L74" s="13">
        <v>357964</v>
      </c>
    </row>
    <row r="75" spans="1:12" ht="12.75">
      <c r="A75" s="16" t="s">
        <v>77</v>
      </c>
      <c r="B75" s="13">
        <v>59235</v>
      </c>
      <c r="C75" s="13">
        <v>70023</v>
      </c>
      <c r="D75" s="13">
        <v>165349</v>
      </c>
      <c r="E75" s="13">
        <f t="shared" si="6"/>
        <v>294607</v>
      </c>
      <c r="F75" s="13">
        <v>14898</v>
      </c>
      <c r="G75" s="13">
        <v>0</v>
      </c>
      <c r="H75" s="13">
        <v>4418</v>
      </c>
      <c r="I75" s="13">
        <v>830</v>
      </c>
      <c r="J75" s="13">
        <v>18182</v>
      </c>
      <c r="K75" s="13">
        <f t="shared" si="7"/>
        <v>25449</v>
      </c>
      <c r="L75" s="13">
        <v>358384</v>
      </c>
    </row>
    <row r="76" spans="1:12" ht="12.75">
      <c r="A76" s="16" t="s">
        <v>74</v>
      </c>
      <c r="B76" s="13">
        <v>58539</v>
      </c>
      <c r="C76" s="13">
        <v>69451</v>
      </c>
      <c r="D76" s="13">
        <v>172180</v>
      </c>
      <c r="E76" s="13">
        <f t="shared" si="6"/>
        <v>300170</v>
      </c>
      <c r="F76" s="13">
        <v>15106</v>
      </c>
      <c r="G76" s="13">
        <v>0</v>
      </c>
      <c r="H76" s="13">
        <v>4697</v>
      </c>
      <c r="I76" s="13">
        <v>346</v>
      </c>
      <c r="J76" s="13">
        <v>18182</v>
      </c>
      <c r="K76" s="13">
        <f t="shared" si="7"/>
        <v>23081</v>
      </c>
      <c r="L76" s="13">
        <v>361582</v>
      </c>
    </row>
    <row r="77" spans="1:12" ht="12.75">
      <c r="A77" s="16" t="s">
        <v>75</v>
      </c>
      <c r="B77" s="13">
        <v>57745</v>
      </c>
      <c r="C77" s="13">
        <v>69448</v>
      </c>
      <c r="D77" s="13">
        <v>173412</v>
      </c>
      <c r="E77" s="13">
        <f t="shared" si="6"/>
        <v>300605</v>
      </c>
      <c r="F77" s="13">
        <v>14545</v>
      </c>
      <c r="G77" s="13">
        <v>0</v>
      </c>
      <c r="H77" s="13">
        <v>3570</v>
      </c>
      <c r="I77" s="13">
        <v>210</v>
      </c>
      <c r="J77" s="13">
        <v>18932</v>
      </c>
      <c r="K77" s="13">
        <f t="shared" si="7"/>
        <v>24829</v>
      </c>
      <c r="L77" s="13">
        <v>362691</v>
      </c>
    </row>
    <row r="78" spans="1:12" ht="12.75">
      <c r="A78" s="16" t="s">
        <v>65</v>
      </c>
      <c r="B78" s="13">
        <v>59517</v>
      </c>
      <c r="C78" s="13">
        <v>69289</v>
      </c>
      <c r="D78" s="13">
        <v>175072</v>
      </c>
      <c r="E78" s="13">
        <f t="shared" si="6"/>
        <v>303878</v>
      </c>
      <c r="F78" s="13">
        <v>15471</v>
      </c>
      <c r="G78" s="13">
        <v>0</v>
      </c>
      <c r="H78" s="13">
        <v>3600</v>
      </c>
      <c r="I78" s="13">
        <v>440</v>
      </c>
      <c r="J78" s="13">
        <v>18996</v>
      </c>
      <c r="K78" s="13">
        <f t="shared" si="7"/>
        <v>42265</v>
      </c>
      <c r="L78" s="13">
        <v>384650</v>
      </c>
    </row>
    <row r="79" spans="1:12" ht="14.25" customHeight="1">
      <c r="A79" s="12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ht="12.75">
      <c r="A80" s="16" t="s">
        <v>66</v>
      </c>
      <c r="B80" s="13">
        <v>61400</v>
      </c>
      <c r="C80" s="13">
        <v>70042</v>
      </c>
      <c r="D80" s="13">
        <v>179603</v>
      </c>
      <c r="E80" s="13">
        <f t="shared" ref="E80:E91" si="8">D80+C80+B80</f>
        <v>311045</v>
      </c>
      <c r="F80" s="13">
        <v>10311</v>
      </c>
      <c r="G80" s="13">
        <v>0</v>
      </c>
      <c r="H80" s="13">
        <v>10543</v>
      </c>
      <c r="I80" s="13">
        <v>212</v>
      </c>
      <c r="J80" s="13">
        <v>18996</v>
      </c>
      <c r="K80" s="13">
        <f t="shared" ref="K80:K91" si="9">L80-J80-I80-H80-G80-F80-E80</f>
        <v>32802</v>
      </c>
      <c r="L80" s="13">
        <v>383909</v>
      </c>
    </row>
    <row r="81" spans="1:12" ht="12.75">
      <c r="A81" s="16" t="s">
        <v>67</v>
      </c>
      <c r="B81" s="13">
        <v>60138</v>
      </c>
      <c r="C81" s="13">
        <v>70885</v>
      </c>
      <c r="D81" s="13">
        <v>184114</v>
      </c>
      <c r="E81" s="13">
        <f t="shared" si="8"/>
        <v>315137</v>
      </c>
      <c r="F81" s="13">
        <v>10465</v>
      </c>
      <c r="G81" s="13">
        <v>0</v>
      </c>
      <c r="H81" s="13">
        <v>3659</v>
      </c>
      <c r="I81" s="13">
        <v>186</v>
      </c>
      <c r="J81" s="13">
        <v>18996</v>
      </c>
      <c r="K81" s="13">
        <f t="shared" si="9"/>
        <v>29397</v>
      </c>
      <c r="L81" s="13">
        <v>377840</v>
      </c>
    </row>
    <row r="82" spans="1:12" ht="12.75">
      <c r="A82" s="16" t="s">
        <v>68</v>
      </c>
      <c r="B82" s="13">
        <v>63491</v>
      </c>
      <c r="C82" s="13">
        <v>72638</v>
      </c>
      <c r="D82" s="13">
        <v>191051</v>
      </c>
      <c r="E82" s="13">
        <f t="shared" si="8"/>
        <v>327180</v>
      </c>
      <c r="F82" s="13">
        <v>12114</v>
      </c>
      <c r="G82" s="13">
        <v>0</v>
      </c>
      <c r="H82" s="13">
        <v>3479</v>
      </c>
      <c r="I82" s="13">
        <v>3149</v>
      </c>
      <c r="J82" s="13">
        <v>19746</v>
      </c>
      <c r="K82" s="13">
        <f t="shared" si="9"/>
        <v>30513</v>
      </c>
      <c r="L82" s="13">
        <v>396181</v>
      </c>
    </row>
    <row r="83" spans="1:12" ht="12.75">
      <c r="A83" s="16" t="s">
        <v>69</v>
      </c>
      <c r="B83" s="13">
        <v>64287</v>
      </c>
      <c r="C83" s="13">
        <v>72905</v>
      </c>
      <c r="D83" s="13">
        <v>192991</v>
      </c>
      <c r="E83" s="13">
        <f t="shared" si="8"/>
        <v>330183</v>
      </c>
      <c r="F83" s="13">
        <v>9704</v>
      </c>
      <c r="G83" s="13">
        <v>0</v>
      </c>
      <c r="H83" s="13">
        <v>3633</v>
      </c>
      <c r="I83" s="13">
        <v>556</v>
      </c>
      <c r="J83" s="13">
        <v>19996</v>
      </c>
      <c r="K83" s="13">
        <f t="shared" si="9"/>
        <v>30775</v>
      </c>
      <c r="L83" s="13">
        <v>394847</v>
      </c>
    </row>
    <row r="84" spans="1:12" ht="12.75">
      <c r="A84" s="16" t="s">
        <v>70</v>
      </c>
      <c r="B84" s="13">
        <v>62482</v>
      </c>
      <c r="C84" s="13">
        <v>74340</v>
      </c>
      <c r="D84" s="13">
        <v>197472</v>
      </c>
      <c r="E84" s="13">
        <f t="shared" si="8"/>
        <v>334294</v>
      </c>
      <c r="F84" s="13">
        <v>4275</v>
      </c>
      <c r="G84" s="13">
        <v>0</v>
      </c>
      <c r="H84" s="13">
        <v>3154</v>
      </c>
      <c r="I84" s="13">
        <v>146</v>
      </c>
      <c r="J84" s="13">
        <v>19996</v>
      </c>
      <c r="K84" s="13">
        <f t="shared" si="9"/>
        <v>27427</v>
      </c>
      <c r="L84" s="13">
        <v>389292</v>
      </c>
    </row>
    <row r="85" spans="1:12" ht="12.75">
      <c r="A85" s="16" t="s">
        <v>71</v>
      </c>
      <c r="B85" s="13">
        <v>60899</v>
      </c>
      <c r="C85" s="13">
        <v>76189</v>
      </c>
      <c r="D85" s="13">
        <v>201106</v>
      </c>
      <c r="E85" s="13">
        <f t="shared" si="8"/>
        <v>338194</v>
      </c>
      <c r="F85" s="13">
        <v>6926</v>
      </c>
      <c r="G85" s="13">
        <v>0</v>
      </c>
      <c r="H85" s="13">
        <v>3268</v>
      </c>
      <c r="I85" s="13">
        <v>2788</v>
      </c>
      <c r="J85" s="13">
        <v>19996</v>
      </c>
      <c r="K85" s="13">
        <f t="shared" si="9"/>
        <v>29556</v>
      </c>
      <c r="L85" s="13">
        <v>400728</v>
      </c>
    </row>
    <row r="86" spans="1:12" ht="12.75">
      <c r="A86" s="16" t="s">
        <v>72</v>
      </c>
      <c r="B86" s="13">
        <v>64279</v>
      </c>
      <c r="C86" s="13">
        <v>79607</v>
      </c>
      <c r="D86" s="13">
        <v>201081</v>
      </c>
      <c r="E86" s="13">
        <f t="shared" si="8"/>
        <v>344967</v>
      </c>
      <c r="F86" s="13">
        <v>8366</v>
      </c>
      <c r="G86" s="13">
        <v>0</v>
      </c>
      <c r="H86" s="13">
        <v>3992</v>
      </c>
      <c r="I86" s="13">
        <v>232</v>
      </c>
      <c r="J86" s="13">
        <v>19696</v>
      </c>
      <c r="K86" s="13">
        <f t="shared" si="9"/>
        <v>32093</v>
      </c>
      <c r="L86" s="13">
        <v>409346</v>
      </c>
    </row>
    <row r="87" spans="1:12" ht="12.75">
      <c r="A87" s="16" t="s">
        <v>73</v>
      </c>
      <c r="B87" s="13">
        <v>59512</v>
      </c>
      <c r="C87" s="13">
        <v>79849</v>
      </c>
      <c r="D87" s="13">
        <v>202646</v>
      </c>
      <c r="E87" s="13">
        <f t="shared" si="8"/>
        <v>342007</v>
      </c>
      <c r="F87" s="13">
        <v>7122</v>
      </c>
      <c r="G87" s="13">
        <v>0</v>
      </c>
      <c r="H87" s="13">
        <v>3998</v>
      </c>
      <c r="I87" s="13">
        <v>718</v>
      </c>
      <c r="J87" s="13">
        <v>20328</v>
      </c>
      <c r="K87" s="13">
        <f t="shared" si="9"/>
        <v>27352</v>
      </c>
      <c r="L87" s="13">
        <v>401525</v>
      </c>
    </row>
    <row r="88" spans="1:12" ht="12.75">
      <c r="A88" s="16" t="s">
        <v>77</v>
      </c>
      <c r="B88" s="13">
        <v>66201</v>
      </c>
      <c r="C88" s="13">
        <v>79671</v>
      </c>
      <c r="D88" s="13">
        <v>203481</v>
      </c>
      <c r="E88" s="13">
        <f t="shared" si="8"/>
        <v>349353</v>
      </c>
      <c r="F88" s="13">
        <v>3968</v>
      </c>
      <c r="G88" s="13">
        <v>0</v>
      </c>
      <c r="H88" s="13">
        <v>3408</v>
      </c>
      <c r="I88" s="13">
        <v>330</v>
      </c>
      <c r="J88" s="13">
        <v>20328</v>
      </c>
      <c r="K88" s="13">
        <f t="shared" si="9"/>
        <v>38791</v>
      </c>
      <c r="L88" s="13">
        <v>416178</v>
      </c>
    </row>
    <row r="89" spans="1:12" ht="12.75">
      <c r="A89" s="16" t="s">
        <v>74</v>
      </c>
      <c r="B89" s="13">
        <v>67744</v>
      </c>
      <c r="C89" s="13">
        <v>78573</v>
      </c>
      <c r="D89" s="13">
        <v>208511</v>
      </c>
      <c r="E89" s="13">
        <f t="shared" si="8"/>
        <v>354828</v>
      </c>
      <c r="F89" s="13">
        <v>18212</v>
      </c>
      <c r="G89" s="13">
        <v>0</v>
      </c>
      <c r="H89" s="13">
        <v>3538</v>
      </c>
      <c r="I89" s="13">
        <v>108</v>
      </c>
      <c r="J89" s="13">
        <v>20578</v>
      </c>
      <c r="K89" s="13">
        <f t="shared" si="9"/>
        <v>30142</v>
      </c>
      <c r="L89" s="13">
        <v>427406</v>
      </c>
    </row>
    <row r="90" spans="1:12" ht="12.75">
      <c r="A90" s="16" t="s">
        <v>75</v>
      </c>
      <c r="B90" s="13">
        <v>67119</v>
      </c>
      <c r="C90" s="13">
        <v>82301</v>
      </c>
      <c r="D90" s="13">
        <v>214076</v>
      </c>
      <c r="E90" s="13">
        <f t="shared" si="8"/>
        <v>363496</v>
      </c>
      <c r="F90" s="13">
        <v>18236</v>
      </c>
      <c r="G90" s="13">
        <v>0</v>
      </c>
      <c r="H90" s="13">
        <v>3830</v>
      </c>
      <c r="I90" s="13">
        <v>346</v>
      </c>
      <c r="J90" s="13">
        <v>20578</v>
      </c>
      <c r="K90" s="13">
        <f t="shared" si="9"/>
        <v>28903</v>
      </c>
      <c r="L90" s="13">
        <v>435389</v>
      </c>
    </row>
    <row r="91" spans="1:12" ht="12.75">
      <c r="A91" s="16" t="s">
        <v>65</v>
      </c>
      <c r="B91" s="13">
        <v>65935</v>
      </c>
      <c r="C91" s="13">
        <v>83384</v>
      </c>
      <c r="D91" s="13">
        <v>214184</v>
      </c>
      <c r="E91" s="13">
        <f t="shared" si="8"/>
        <v>363503</v>
      </c>
      <c r="F91" s="13">
        <v>22333</v>
      </c>
      <c r="G91" s="13">
        <v>0</v>
      </c>
      <c r="H91" s="13">
        <v>2864</v>
      </c>
      <c r="I91" s="13">
        <v>284</v>
      </c>
      <c r="J91" s="13">
        <v>21248</v>
      </c>
      <c r="K91" s="13">
        <f t="shared" si="9"/>
        <v>33133</v>
      </c>
      <c r="L91" s="13">
        <v>443365</v>
      </c>
    </row>
    <row r="92" spans="1:12" ht="12.75">
      <c r="A92" s="12" t="s">
        <v>19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ht="12.75">
      <c r="A93" s="16" t="s">
        <v>66</v>
      </c>
      <c r="B93" s="13">
        <v>74025</v>
      </c>
      <c r="C93" s="13">
        <v>79138</v>
      </c>
      <c r="D93" s="13">
        <v>214852</v>
      </c>
      <c r="E93" s="13">
        <f t="shared" ref="E93:E104" si="10">D93+C93+B93</f>
        <v>368015</v>
      </c>
      <c r="F93" s="13">
        <v>20473</v>
      </c>
      <c r="G93" s="13">
        <v>0</v>
      </c>
      <c r="H93" s="13">
        <v>2976</v>
      </c>
      <c r="I93" s="13">
        <v>794</v>
      </c>
      <c r="J93" s="13">
        <v>20638</v>
      </c>
      <c r="K93" s="13">
        <f t="shared" ref="K93:K104" si="11">L93-J93-I93-H93-G93-F93-E93</f>
        <v>30071</v>
      </c>
      <c r="L93" s="13">
        <v>442967</v>
      </c>
    </row>
    <row r="94" spans="1:12" ht="12.75">
      <c r="A94" s="16" t="s">
        <v>67</v>
      </c>
      <c r="B94" s="13">
        <v>72293</v>
      </c>
      <c r="C94" s="13">
        <v>78005</v>
      </c>
      <c r="D94" s="13">
        <v>222128</v>
      </c>
      <c r="E94" s="13">
        <f t="shared" si="10"/>
        <v>372426</v>
      </c>
      <c r="F94" s="13">
        <v>20537</v>
      </c>
      <c r="G94" s="13">
        <v>0</v>
      </c>
      <c r="H94" s="13">
        <v>2813</v>
      </c>
      <c r="I94" s="13">
        <v>241</v>
      </c>
      <c r="J94" s="13">
        <v>21291</v>
      </c>
      <c r="K94" s="13">
        <f t="shared" si="11"/>
        <v>29313</v>
      </c>
      <c r="L94" s="13">
        <v>446621</v>
      </c>
    </row>
    <row r="95" spans="1:12" ht="12.75">
      <c r="A95" s="16" t="s">
        <v>68</v>
      </c>
      <c r="B95" s="13">
        <v>82555</v>
      </c>
      <c r="C95" s="13">
        <v>81904</v>
      </c>
      <c r="D95" s="13">
        <v>228734</v>
      </c>
      <c r="E95" s="13">
        <f t="shared" si="10"/>
        <v>393193</v>
      </c>
      <c r="F95" s="13">
        <v>12837</v>
      </c>
      <c r="G95" s="13">
        <v>0</v>
      </c>
      <c r="H95" s="13">
        <v>3343</v>
      </c>
      <c r="I95" s="13">
        <v>532</v>
      </c>
      <c r="J95" s="13">
        <v>21291</v>
      </c>
      <c r="K95" s="13">
        <f t="shared" si="11"/>
        <v>36259</v>
      </c>
      <c r="L95" s="13">
        <v>467455</v>
      </c>
    </row>
    <row r="96" spans="1:12" ht="12.75">
      <c r="A96" s="16" t="s">
        <v>69</v>
      </c>
      <c r="B96" s="13">
        <v>76365</v>
      </c>
      <c r="C96" s="13">
        <v>82812</v>
      </c>
      <c r="D96" s="13">
        <v>231112</v>
      </c>
      <c r="E96" s="13">
        <f t="shared" si="10"/>
        <v>390289</v>
      </c>
      <c r="F96" s="13">
        <v>11506</v>
      </c>
      <c r="G96" s="13">
        <v>0</v>
      </c>
      <c r="H96" s="13">
        <v>3411</v>
      </c>
      <c r="I96" s="13">
        <v>378</v>
      </c>
      <c r="J96" s="13">
        <v>23872</v>
      </c>
      <c r="K96" s="13">
        <f t="shared" si="11"/>
        <v>26430</v>
      </c>
      <c r="L96" s="13">
        <v>455886</v>
      </c>
    </row>
    <row r="97" spans="1:12" ht="12.75">
      <c r="A97" s="16" t="s">
        <v>70</v>
      </c>
      <c r="B97" s="13">
        <v>79571</v>
      </c>
      <c r="C97" s="13">
        <v>84301</v>
      </c>
      <c r="D97" s="13">
        <v>235529</v>
      </c>
      <c r="E97" s="13">
        <f t="shared" si="10"/>
        <v>399401</v>
      </c>
      <c r="F97" s="13">
        <v>14266</v>
      </c>
      <c r="G97" s="13">
        <v>0</v>
      </c>
      <c r="H97" s="13">
        <v>2859</v>
      </c>
      <c r="I97" s="13">
        <v>588</v>
      </c>
      <c r="J97" s="13">
        <v>21291</v>
      </c>
      <c r="K97" s="13">
        <f t="shared" si="11"/>
        <v>31018</v>
      </c>
      <c r="L97" s="13">
        <v>469423</v>
      </c>
    </row>
    <row r="98" spans="1:12" ht="12.75">
      <c r="A98" s="16" t="s">
        <v>71</v>
      </c>
      <c r="B98" s="13">
        <v>84543</v>
      </c>
      <c r="C98" s="13">
        <v>85157</v>
      </c>
      <c r="D98" s="13">
        <v>235283</v>
      </c>
      <c r="E98" s="13">
        <f t="shared" si="10"/>
        <v>404983</v>
      </c>
      <c r="F98" s="13">
        <v>12592</v>
      </c>
      <c r="G98" s="13">
        <v>0</v>
      </c>
      <c r="H98" s="13">
        <v>2611</v>
      </c>
      <c r="I98" s="13">
        <v>1212</v>
      </c>
      <c r="J98" s="13">
        <v>21291</v>
      </c>
      <c r="K98" s="13">
        <f t="shared" si="11"/>
        <v>29484</v>
      </c>
      <c r="L98" s="13">
        <v>472173</v>
      </c>
    </row>
    <row r="99" spans="1:12" ht="12.75">
      <c r="A99" s="16" t="s">
        <v>72</v>
      </c>
      <c r="B99" s="13">
        <v>84826</v>
      </c>
      <c r="C99" s="13">
        <v>88515</v>
      </c>
      <c r="D99" s="13">
        <v>239793</v>
      </c>
      <c r="E99" s="13">
        <f t="shared" si="10"/>
        <v>413134</v>
      </c>
      <c r="F99" s="13">
        <v>6832</v>
      </c>
      <c r="G99" s="13">
        <v>0</v>
      </c>
      <c r="H99" s="13">
        <v>3050</v>
      </c>
      <c r="I99" s="13">
        <v>354</v>
      </c>
      <c r="J99" s="13">
        <v>23260</v>
      </c>
      <c r="K99" s="13">
        <f t="shared" si="11"/>
        <v>32101</v>
      </c>
      <c r="L99" s="13">
        <v>478731</v>
      </c>
    </row>
    <row r="100" spans="1:12" ht="12.75">
      <c r="A100" s="16" t="s">
        <v>73</v>
      </c>
      <c r="B100" s="13">
        <v>84309</v>
      </c>
      <c r="C100" s="13">
        <v>90128</v>
      </c>
      <c r="D100" s="13">
        <v>238068</v>
      </c>
      <c r="E100" s="13">
        <f t="shared" si="10"/>
        <v>412505</v>
      </c>
      <c r="F100" s="13">
        <v>7954</v>
      </c>
      <c r="G100" s="13">
        <v>0</v>
      </c>
      <c r="H100" s="13">
        <v>3677</v>
      </c>
      <c r="I100" s="13">
        <v>259</v>
      </c>
      <c r="J100" s="13">
        <v>24010</v>
      </c>
      <c r="K100" s="13">
        <f t="shared" si="11"/>
        <v>31161</v>
      </c>
      <c r="L100" s="13">
        <v>479566</v>
      </c>
    </row>
    <row r="101" spans="1:12" ht="12.75">
      <c r="A101" s="16" t="s">
        <v>77</v>
      </c>
      <c r="B101" s="13">
        <v>78246</v>
      </c>
      <c r="C101" s="13">
        <v>88967</v>
      </c>
      <c r="D101" s="13">
        <v>239106</v>
      </c>
      <c r="E101" s="13">
        <f t="shared" si="10"/>
        <v>406319</v>
      </c>
      <c r="F101" s="13">
        <v>6185</v>
      </c>
      <c r="G101" s="13">
        <v>0</v>
      </c>
      <c r="H101" s="13">
        <v>2495</v>
      </c>
      <c r="I101" s="13">
        <v>5458</v>
      </c>
      <c r="J101" s="13">
        <v>24407</v>
      </c>
      <c r="K101" s="13">
        <f t="shared" si="11"/>
        <v>28790</v>
      </c>
      <c r="L101" s="13">
        <v>473654</v>
      </c>
    </row>
    <row r="102" spans="1:12" ht="12.75">
      <c r="A102" s="16" t="s">
        <v>74</v>
      </c>
      <c r="B102" s="13">
        <v>78044</v>
      </c>
      <c r="C102" s="13">
        <v>89590</v>
      </c>
      <c r="D102" s="13">
        <v>243919</v>
      </c>
      <c r="E102" s="13">
        <f t="shared" si="10"/>
        <v>411553</v>
      </c>
      <c r="F102" s="13">
        <v>6901</v>
      </c>
      <c r="G102" s="13">
        <v>0</v>
      </c>
      <c r="H102" s="13">
        <v>2417</v>
      </c>
      <c r="I102" s="13">
        <v>166</v>
      </c>
      <c r="J102" s="13">
        <v>24412</v>
      </c>
      <c r="K102" s="13">
        <f t="shared" si="11"/>
        <v>26185</v>
      </c>
      <c r="L102" s="13">
        <v>471634</v>
      </c>
    </row>
    <row r="103" spans="1:12" ht="12.75">
      <c r="A103" s="16" t="s">
        <v>75</v>
      </c>
      <c r="B103" s="13">
        <v>84695</v>
      </c>
      <c r="C103" s="13">
        <v>89256</v>
      </c>
      <c r="D103" s="13">
        <v>242546</v>
      </c>
      <c r="E103" s="13">
        <f t="shared" si="10"/>
        <v>416497</v>
      </c>
      <c r="F103" s="13">
        <v>12037</v>
      </c>
      <c r="G103" s="13">
        <v>0</v>
      </c>
      <c r="H103" s="13">
        <v>3419</v>
      </c>
      <c r="I103" s="13">
        <v>524</v>
      </c>
      <c r="J103" s="13">
        <v>24412</v>
      </c>
      <c r="K103" s="13">
        <f t="shared" si="11"/>
        <v>28678</v>
      </c>
      <c r="L103" s="13">
        <v>485567</v>
      </c>
    </row>
    <row r="104" spans="1:12" ht="12.75">
      <c r="A104" s="16" t="s">
        <v>65</v>
      </c>
      <c r="B104" s="13">
        <v>76733</v>
      </c>
      <c r="C104" s="13">
        <v>90055</v>
      </c>
      <c r="D104" s="13">
        <v>245409</v>
      </c>
      <c r="E104" s="13">
        <f t="shared" si="10"/>
        <v>412197</v>
      </c>
      <c r="F104" s="13">
        <v>13539</v>
      </c>
      <c r="G104" s="13">
        <v>0</v>
      </c>
      <c r="H104" s="13">
        <v>2204</v>
      </c>
      <c r="I104" s="13">
        <v>491</v>
      </c>
      <c r="J104" s="13">
        <v>25056</v>
      </c>
      <c r="K104" s="13">
        <f t="shared" si="11"/>
        <v>27855</v>
      </c>
      <c r="L104" s="13">
        <v>481342</v>
      </c>
    </row>
    <row r="105" spans="1:12" ht="12.75">
      <c r="A105" s="12" t="s">
        <v>20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12.75">
      <c r="A106" s="16" t="s">
        <v>66</v>
      </c>
      <c r="B106" s="13">
        <v>78449</v>
      </c>
      <c r="C106" s="13">
        <v>90188</v>
      </c>
      <c r="D106" s="13">
        <v>244087</v>
      </c>
      <c r="E106" s="13">
        <f t="shared" ref="E106:E117" si="12">D106+C106+B106</f>
        <v>412724</v>
      </c>
      <c r="F106" s="13">
        <v>23117</v>
      </c>
      <c r="G106" s="13">
        <v>0</v>
      </c>
      <c r="H106" s="13">
        <v>2189</v>
      </c>
      <c r="I106" s="13">
        <v>574</v>
      </c>
      <c r="J106" s="13">
        <v>24546</v>
      </c>
      <c r="K106" s="13">
        <f t="shared" ref="K106:K117" si="13">L106-J106-I106-H106-G106-F106-E106</f>
        <v>24821</v>
      </c>
      <c r="L106" s="13">
        <v>487971</v>
      </c>
    </row>
    <row r="107" spans="1:12" ht="12.75">
      <c r="A107" s="16" t="s">
        <v>67</v>
      </c>
      <c r="B107" s="13">
        <v>82133</v>
      </c>
      <c r="C107" s="13">
        <v>91411</v>
      </c>
      <c r="D107" s="13">
        <v>243539</v>
      </c>
      <c r="E107" s="13">
        <f t="shared" si="12"/>
        <v>417083</v>
      </c>
      <c r="F107" s="13">
        <v>21497</v>
      </c>
      <c r="G107" s="13">
        <v>0</v>
      </c>
      <c r="H107" s="13">
        <v>2174</v>
      </c>
      <c r="I107" s="13">
        <v>457</v>
      </c>
      <c r="J107" s="13">
        <v>24094</v>
      </c>
      <c r="K107" s="13">
        <f t="shared" si="13"/>
        <v>25478</v>
      </c>
      <c r="L107" s="13">
        <v>490783</v>
      </c>
    </row>
    <row r="108" spans="1:12" ht="12.75">
      <c r="A108" s="16" t="s">
        <v>68</v>
      </c>
      <c r="B108" s="13">
        <v>84566</v>
      </c>
      <c r="C108" s="13">
        <v>91188</v>
      </c>
      <c r="D108" s="13">
        <v>250252</v>
      </c>
      <c r="E108" s="13">
        <f t="shared" si="12"/>
        <v>426006</v>
      </c>
      <c r="F108" s="13">
        <v>25828</v>
      </c>
      <c r="G108" s="13">
        <v>0</v>
      </c>
      <c r="H108" s="13">
        <v>2159</v>
      </c>
      <c r="I108" s="13">
        <v>241</v>
      </c>
      <c r="J108" s="13">
        <v>23953</v>
      </c>
      <c r="K108" s="13">
        <f t="shared" si="13"/>
        <v>24385</v>
      </c>
      <c r="L108" s="13">
        <v>502572</v>
      </c>
    </row>
    <row r="109" spans="1:12" ht="12.75">
      <c r="A109" s="16" t="s">
        <v>69</v>
      </c>
      <c r="B109" s="13">
        <v>87283</v>
      </c>
      <c r="C109" s="13">
        <v>101441</v>
      </c>
      <c r="D109" s="13">
        <v>247798</v>
      </c>
      <c r="E109" s="13">
        <f t="shared" si="12"/>
        <v>436522</v>
      </c>
      <c r="F109" s="13">
        <v>18113</v>
      </c>
      <c r="G109" s="13">
        <v>0</v>
      </c>
      <c r="H109" s="13">
        <v>2092</v>
      </c>
      <c r="I109" s="13">
        <v>315</v>
      </c>
      <c r="J109" s="13">
        <v>23968</v>
      </c>
      <c r="K109" s="13">
        <f t="shared" si="13"/>
        <v>25069</v>
      </c>
      <c r="L109" s="13">
        <v>506079</v>
      </c>
    </row>
    <row r="110" spans="1:12" ht="12.75">
      <c r="A110" s="16" t="s">
        <v>70</v>
      </c>
      <c r="B110" s="13">
        <v>88353</v>
      </c>
      <c r="C110" s="13">
        <v>101977</v>
      </c>
      <c r="D110" s="13">
        <v>251607</v>
      </c>
      <c r="E110" s="13">
        <f t="shared" si="12"/>
        <v>441937</v>
      </c>
      <c r="F110" s="13">
        <v>16654</v>
      </c>
      <c r="G110" s="13">
        <v>0</v>
      </c>
      <c r="H110" s="13">
        <v>2081</v>
      </c>
      <c r="I110" s="13">
        <v>683</v>
      </c>
      <c r="J110" s="13">
        <v>23968</v>
      </c>
      <c r="K110" s="13">
        <f t="shared" si="13"/>
        <v>26150</v>
      </c>
      <c r="L110" s="13">
        <v>511473</v>
      </c>
    </row>
    <row r="111" spans="1:12" ht="12.75">
      <c r="A111" s="16" t="s">
        <v>71</v>
      </c>
      <c r="B111" s="13">
        <v>97201</v>
      </c>
      <c r="C111" s="13">
        <v>102701</v>
      </c>
      <c r="D111" s="13">
        <v>254609</v>
      </c>
      <c r="E111" s="13">
        <f t="shared" si="12"/>
        <v>454511</v>
      </c>
      <c r="F111" s="13">
        <v>13327</v>
      </c>
      <c r="G111" s="13">
        <v>0</v>
      </c>
      <c r="H111" s="13">
        <v>2068</v>
      </c>
      <c r="I111" s="13">
        <v>248</v>
      </c>
      <c r="J111" s="13">
        <v>24118</v>
      </c>
      <c r="K111" s="13">
        <f t="shared" si="13"/>
        <v>27993</v>
      </c>
      <c r="L111" s="13">
        <v>522265</v>
      </c>
    </row>
    <row r="112" spans="1:12" ht="12.75">
      <c r="A112" s="16" t="s">
        <v>72</v>
      </c>
      <c r="B112" s="13">
        <v>97774</v>
      </c>
      <c r="C112" s="13">
        <v>103972</v>
      </c>
      <c r="D112" s="13">
        <v>251613</v>
      </c>
      <c r="E112" s="13">
        <f t="shared" si="12"/>
        <v>453359</v>
      </c>
      <c r="F112" s="13">
        <v>10459</v>
      </c>
      <c r="G112" s="13">
        <v>0</v>
      </c>
      <c r="H112" s="13">
        <v>2054</v>
      </c>
      <c r="I112" s="13">
        <v>268</v>
      </c>
      <c r="J112" s="13">
        <v>28002</v>
      </c>
      <c r="K112" s="13">
        <f t="shared" si="13"/>
        <v>25813</v>
      </c>
      <c r="L112" s="13">
        <v>519955</v>
      </c>
    </row>
    <row r="113" spans="1:12" ht="12.75">
      <c r="A113" s="16" t="s">
        <v>73</v>
      </c>
      <c r="B113" s="13">
        <v>95187</v>
      </c>
      <c r="C113" s="13">
        <v>106947</v>
      </c>
      <c r="D113" s="13">
        <v>249921</v>
      </c>
      <c r="E113" s="13">
        <f t="shared" si="12"/>
        <v>452055</v>
      </c>
      <c r="F113" s="13">
        <v>13159</v>
      </c>
      <c r="G113" s="13">
        <v>0</v>
      </c>
      <c r="H113" s="13">
        <v>2040</v>
      </c>
      <c r="I113" s="13">
        <v>252</v>
      </c>
      <c r="J113" s="13">
        <v>26002</v>
      </c>
      <c r="K113" s="13">
        <f t="shared" si="13"/>
        <v>25269</v>
      </c>
      <c r="L113" s="13">
        <v>518777</v>
      </c>
    </row>
    <row r="114" spans="1:12" ht="12.75">
      <c r="A114" s="16" t="s">
        <v>77</v>
      </c>
      <c r="B114" s="13">
        <v>95582</v>
      </c>
      <c r="C114" s="13">
        <v>106428</v>
      </c>
      <c r="D114" s="13">
        <v>251363</v>
      </c>
      <c r="E114" s="13">
        <f t="shared" si="12"/>
        <v>453373</v>
      </c>
      <c r="F114" s="13">
        <v>10828</v>
      </c>
      <c r="G114" s="13">
        <v>0</v>
      </c>
      <c r="H114" s="13">
        <v>2026</v>
      </c>
      <c r="I114" s="13">
        <v>462</v>
      </c>
      <c r="J114" s="13">
        <v>26002</v>
      </c>
      <c r="K114" s="13">
        <f t="shared" si="13"/>
        <v>26816</v>
      </c>
      <c r="L114" s="13">
        <v>519507</v>
      </c>
    </row>
    <row r="115" spans="1:12" ht="12.75">
      <c r="A115" s="16" t="s">
        <v>74</v>
      </c>
      <c r="B115" s="13">
        <v>92148</v>
      </c>
      <c r="C115" s="13">
        <v>104160</v>
      </c>
      <c r="D115" s="13">
        <v>255669</v>
      </c>
      <c r="E115" s="13">
        <f t="shared" si="12"/>
        <v>451977</v>
      </c>
      <c r="F115" s="13">
        <v>12657</v>
      </c>
      <c r="G115" s="13">
        <v>0</v>
      </c>
      <c r="H115" s="13">
        <v>2013</v>
      </c>
      <c r="I115" s="13">
        <v>211</v>
      </c>
      <c r="J115" s="13">
        <v>26152</v>
      </c>
      <c r="K115" s="13">
        <f t="shared" si="13"/>
        <v>26771</v>
      </c>
      <c r="L115" s="13">
        <v>519781</v>
      </c>
    </row>
    <row r="116" spans="1:12" ht="12.75">
      <c r="A116" s="16" t="s">
        <v>75</v>
      </c>
      <c r="B116" s="13">
        <v>97265</v>
      </c>
      <c r="C116" s="13">
        <v>101768</v>
      </c>
      <c r="D116" s="13">
        <v>257829</v>
      </c>
      <c r="E116" s="13">
        <f t="shared" si="12"/>
        <v>456862</v>
      </c>
      <c r="F116" s="13">
        <v>16977</v>
      </c>
      <c r="G116" s="13">
        <v>0</v>
      </c>
      <c r="H116" s="13">
        <v>1999</v>
      </c>
      <c r="I116" s="13">
        <v>184</v>
      </c>
      <c r="J116" s="13">
        <v>26152</v>
      </c>
      <c r="K116" s="13">
        <f t="shared" si="13"/>
        <v>25678</v>
      </c>
      <c r="L116" s="13">
        <v>527852</v>
      </c>
    </row>
    <row r="117" spans="1:12" ht="12.75">
      <c r="A117" s="16" t="s">
        <v>65</v>
      </c>
      <c r="B117" s="13">
        <v>94862</v>
      </c>
      <c r="C117" s="13">
        <v>102170</v>
      </c>
      <c r="D117" s="13">
        <v>252363</v>
      </c>
      <c r="E117" s="13">
        <f t="shared" si="12"/>
        <v>449395</v>
      </c>
      <c r="F117" s="13">
        <v>31618</v>
      </c>
      <c r="G117" s="13">
        <v>0</v>
      </c>
      <c r="H117" s="13">
        <v>7984</v>
      </c>
      <c r="I117" s="13">
        <v>413</v>
      </c>
      <c r="J117" s="13">
        <v>28409</v>
      </c>
      <c r="K117" s="13">
        <f t="shared" si="13"/>
        <v>24980</v>
      </c>
      <c r="L117" s="13">
        <v>542799</v>
      </c>
    </row>
    <row r="118" spans="1:12" ht="14.25" customHeight="1">
      <c r="A118" s="11" t="s">
        <v>54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ht="12.75">
      <c r="A119" s="16" t="s">
        <v>66</v>
      </c>
      <c r="B119" s="13">
        <v>98658</v>
      </c>
      <c r="C119" s="13">
        <v>105296</v>
      </c>
      <c r="D119" s="13">
        <v>270740</v>
      </c>
      <c r="E119" s="13">
        <f t="shared" ref="E119:E130" si="14">D119+C119+B119</f>
        <v>474694</v>
      </c>
      <c r="F119" s="13">
        <v>5564</v>
      </c>
      <c r="G119" s="13">
        <v>0</v>
      </c>
      <c r="H119" s="13">
        <v>7972</v>
      </c>
      <c r="I119" s="13">
        <v>282</v>
      </c>
      <c r="J119" s="13">
        <v>28509</v>
      </c>
      <c r="K119" s="13">
        <f t="shared" ref="K119:K130" si="15">L119-J119-I119-H119-G119-F119-E119</f>
        <v>53089</v>
      </c>
      <c r="L119" s="13">
        <v>570110</v>
      </c>
    </row>
    <row r="120" spans="1:12" ht="12.75">
      <c r="A120" s="16" t="s">
        <v>67</v>
      </c>
      <c r="B120" s="13">
        <v>99932</v>
      </c>
      <c r="C120" s="13">
        <v>103503</v>
      </c>
      <c r="D120" s="13">
        <v>264537</v>
      </c>
      <c r="E120" s="13">
        <f t="shared" si="14"/>
        <v>467972</v>
      </c>
      <c r="F120" s="13">
        <v>26110</v>
      </c>
      <c r="G120" s="13">
        <v>8778</v>
      </c>
      <c r="H120" s="13">
        <v>4956</v>
      </c>
      <c r="I120" s="13">
        <v>560</v>
      </c>
      <c r="J120" s="13">
        <v>28509</v>
      </c>
      <c r="K120" s="13">
        <f t="shared" si="15"/>
        <v>32183</v>
      </c>
      <c r="L120" s="13">
        <v>569068</v>
      </c>
    </row>
    <row r="121" spans="1:12" ht="12.75">
      <c r="A121" s="16" t="s">
        <v>68</v>
      </c>
      <c r="B121" s="13">
        <v>99116</v>
      </c>
      <c r="C121" s="13">
        <v>98894</v>
      </c>
      <c r="D121" s="13">
        <v>272175</v>
      </c>
      <c r="E121" s="13">
        <f t="shared" si="14"/>
        <v>470185</v>
      </c>
      <c r="F121" s="13">
        <v>27421</v>
      </c>
      <c r="G121" s="13">
        <v>9058</v>
      </c>
      <c r="H121" s="13">
        <v>4941</v>
      </c>
      <c r="I121" s="13">
        <v>594</v>
      </c>
      <c r="J121" s="13">
        <v>28417</v>
      </c>
      <c r="K121" s="13">
        <f t="shared" si="15"/>
        <v>32640</v>
      </c>
      <c r="L121" s="13">
        <v>573256</v>
      </c>
    </row>
    <row r="122" spans="1:12" ht="12.75">
      <c r="A122" s="16" t="s">
        <v>69</v>
      </c>
      <c r="B122" s="13">
        <v>96884</v>
      </c>
      <c r="C122" s="13">
        <v>103927</v>
      </c>
      <c r="D122" s="13">
        <v>268426</v>
      </c>
      <c r="E122" s="13">
        <f t="shared" si="14"/>
        <v>469237</v>
      </c>
      <c r="F122" s="13">
        <v>20749</v>
      </c>
      <c r="G122" s="13">
        <v>9554</v>
      </c>
      <c r="H122" s="13">
        <v>1929</v>
      </c>
      <c r="I122" s="13">
        <v>910</v>
      </c>
      <c r="J122" s="13">
        <v>28487</v>
      </c>
      <c r="K122" s="13">
        <f t="shared" si="15"/>
        <v>27722</v>
      </c>
      <c r="L122" s="13">
        <v>558588</v>
      </c>
    </row>
    <row r="123" spans="1:12" ht="12.75">
      <c r="A123" s="16" t="s">
        <v>70</v>
      </c>
      <c r="B123" s="13">
        <v>104625</v>
      </c>
      <c r="C123" s="13">
        <v>107010</v>
      </c>
      <c r="D123" s="13">
        <v>270436</v>
      </c>
      <c r="E123" s="13">
        <f t="shared" si="14"/>
        <v>482071</v>
      </c>
      <c r="F123" s="13">
        <v>31005</v>
      </c>
      <c r="G123" s="13">
        <v>10062</v>
      </c>
      <c r="H123" s="13">
        <v>1916</v>
      </c>
      <c r="I123" s="13">
        <v>434</v>
      </c>
      <c r="J123" s="13">
        <v>28510</v>
      </c>
      <c r="K123" s="13">
        <f t="shared" si="15"/>
        <v>26519</v>
      </c>
      <c r="L123" s="13">
        <v>580517</v>
      </c>
    </row>
    <row r="124" spans="1:12" ht="12.75">
      <c r="A124" s="16" t="s">
        <v>71</v>
      </c>
      <c r="B124" s="13">
        <v>109504</v>
      </c>
      <c r="C124" s="13">
        <v>106397</v>
      </c>
      <c r="D124" s="13">
        <v>251172</v>
      </c>
      <c r="E124" s="13">
        <f t="shared" si="14"/>
        <v>467073</v>
      </c>
      <c r="F124" s="13">
        <v>34716</v>
      </c>
      <c r="G124" s="13">
        <v>10080</v>
      </c>
      <c r="H124" s="13">
        <v>1903</v>
      </c>
      <c r="I124" s="13">
        <v>240</v>
      </c>
      <c r="J124" s="13">
        <v>28510</v>
      </c>
      <c r="K124" s="13">
        <f t="shared" si="15"/>
        <v>28719</v>
      </c>
      <c r="L124" s="13">
        <v>571241</v>
      </c>
    </row>
    <row r="125" spans="1:12" ht="12.75">
      <c r="A125" s="16" t="s">
        <v>72</v>
      </c>
      <c r="B125" s="13">
        <v>101800</v>
      </c>
      <c r="C125" s="13">
        <v>105556</v>
      </c>
      <c r="D125" s="13">
        <v>252449</v>
      </c>
      <c r="E125" s="13">
        <f t="shared" si="14"/>
        <v>459805</v>
      </c>
      <c r="F125" s="13">
        <v>46055</v>
      </c>
      <c r="G125" s="13">
        <v>4435</v>
      </c>
      <c r="H125" s="13">
        <v>3889</v>
      </c>
      <c r="I125" s="13">
        <v>1145</v>
      </c>
      <c r="J125" s="13">
        <v>30675</v>
      </c>
      <c r="K125" s="13">
        <f t="shared" si="15"/>
        <v>23004</v>
      </c>
      <c r="L125" s="13">
        <v>569008</v>
      </c>
    </row>
    <row r="126" spans="1:12" ht="12.75">
      <c r="A126" s="16" t="s">
        <v>73</v>
      </c>
      <c r="B126" s="13">
        <v>104202</v>
      </c>
      <c r="C126" s="13">
        <v>106761</v>
      </c>
      <c r="D126" s="13">
        <v>251277</v>
      </c>
      <c r="E126" s="13">
        <f t="shared" si="14"/>
        <v>462240</v>
      </c>
      <c r="F126" s="13">
        <v>43111</v>
      </c>
      <c r="G126" s="13">
        <v>2314</v>
      </c>
      <c r="H126" s="13">
        <v>1877</v>
      </c>
      <c r="I126" s="13">
        <v>176</v>
      </c>
      <c r="J126" s="13">
        <v>30675</v>
      </c>
      <c r="K126" s="13">
        <f t="shared" si="15"/>
        <v>25709</v>
      </c>
      <c r="L126" s="13">
        <v>566102</v>
      </c>
    </row>
    <row r="127" spans="1:12" ht="12.75">
      <c r="A127" s="16" t="s">
        <v>77</v>
      </c>
      <c r="B127" s="13">
        <v>94077</v>
      </c>
      <c r="C127" s="13">
        <v>108487</v>
      </c>
      <c r="D127" s="13">
        <v>248384</v>
      </c>
      <c r="E127" s="13">
        <f t="shared" si="14"/>
        <v>450948</v>
      </c>
      <c r="F127" s="13">
        <v>52804</v>
      </c>
      <c r="G127" s="13">
        <v>1534</v>
      </c>
      <c r="H127" s="13">
        <v>4863</v>
      </c>
      <c r="I127" s="13">
        <v>245</v>
      </c>
      <c r="J127" s="13">
        <v>30675</v>
      </c>
      <c r="K127" s="13">
        <f t="shared" si="15"/>
        <v>25103</v>
      </c>
      <c r="L127" s="13">
        <v>566172</v>
      </c>
    </row>
    <row r="128" spans="1:12" ht="12.75">
      <c r="A128" s="16" t="s">
        <v>74</v>
      </c>
      <c r="B128" s="13">
        <v>98310</v>
      </c>
      <c r="C128" s="13">
        <v>106979</v>
      </c>
      <c r="D128" s="13">
        <v>244965</v>
      </c>
      <c r="E128" s="13">
        <f t="shared" si="14"/>
        <v>450254</v>
      </c>
      <c r="F128" s="13">
        <v>58843</v>
      </c>
      <c r="G128" s="13">
        <v>1535</v>
      </c>
      <c r="H128" s="13">
        <v>4350</v>
      </c>
      <c r="I128" s="13">
        <v>1019</v>
      </c>
      <c r="J128" s="13">
        <v>30675</v>
      </c>
      <c r="K128" s="13">
        <f t="shared" si="15"/>
        <v>21819</v>
      </c>
      <c r="L128" s="13">
        <v>568495</v>
      </c>
    </row>
    <row r="129" spans="1:12" ht="12.75">
      <c r="A129" s="16" t="s">
        <v>75</v>
      </c>
      <c r="B129" s="13">
        <v>98921</v>
      </c>
      <c r="C129" s="13">
        <v>102636</v>
      </c>
      <c r="D129" s="13">
        <v>253110</v>
      </c>
      <c r="E129" s="13">
        <f t="shared" si="14"/>
        <v>454667</v>
      </c>
      <c r="F129" s="13">
        <v>57028</v>
      </c>
      <c r="G129" s="13">
        <v>1638</v>
      </c>
      <c r="H129" s="13">
        <v>1836</v>
      </c>
      <c r="I129" s="13">
        <v>320</v>
      </c>
      <c r="J129" s="13">
        <v>30675</v>
      </c>
      <c r="K129" s="13">
        <f t="shared" si="15"/>
        <v>22697</v>
      </c>
      <c r="L129" s="13">
        <v>568861</v>
      </c>
    </row>
    <row r="130" spans="1:12" ht="12.75">
      <c r="A130" s="16" t="s">
        <v>65</v>
      </c>
      <c r="B130" s="13">
        <v>96495</v>
      </c>
      <c r="C130" s="13">
        <v>101888</v>
      </c>
      <c r="D130" s="13">
        <v>250411</v>
      </c>
      <c r="E130" s="13">
        <f t="shared" si="14"/>
        <v>448794</v>
      </c>
      <c r="F130" s="13">
        <v>67364</v>
      </c>
      <c r="G130" s="13">
        <v>1655</v>
      </c>
      <c r="H130" s="13">
        <v>5323</v>
      </c>
      <c r="I130" s="13">
        <v>751</v>
      </c>
      <c r="J130" s="13">
        <v>31003</v>
      </c>
      <c r="K130" s="13">
        <f t="shared" si="15"/>
        <v>26680</v>
      </c>
      <c r="L130" s="13">
        <v>581570</v>
      </c>
    </row>
    <row r="131" spans="1:12" ht="12.75">
      <c r="A131" s="12" t="s">
        <v>21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ht="12.75">
      <c r="A132" s="16" t="s">
        <v>66</v>
      </c>
      <c r="B132" s="13">
        <f>96094+4543</f>
        <v>100637</v>
      </c>
      <c r="C132" s="13">
        <f>100595+37</f>
        <v>100632</v>
      </c>
      <c r="D132" s="13">
        <v>255928</v>
      </c>
      <c r="E132" s="13">
        <f t="shared" ref="E132:E143" si="16">D132+C132+B132</f>
        <v>457197</v>
      </c>
      <c r="F132" s="13">
        <v>58803</v>
      </c>
      <c r="G132" s="13">
        <v>1841</v>
      </c>
      <c r="H132" s="13">
        <v>8324</v>
      </c>
      <c r="I132" s="13">
        <v>353</v>
      </c>
      <c r="J132" s="13">
        <v>31613</v>
      </c>
      <c r="K132" s="13">
        <f t="shared" ref="K132:K143" si="17">L132-J132-I132-H132-G132-F132-E132</f>
        <v>23932</v>
      </c>
      <c r="L132" s="13">
        <v>582063</v>
      </c>
    </row>
    <row r="133" spans="1:12" ht="12.75">
      <c r="A133" s="16" t="s">
        <v>67</v>
      </c>
      <c r="B133" s="13">
        <f>99705+3862</f>
        <v>103567</v>
      </c>
      <c r="C133" s="13">
        <f>99807+38</f>
        <v>99845</v>
      </c>
      <c r="D133" s="13">
        <v>259923</v>
      </c>
      <c r="E133" s="13">
        <f t="shared" si="16"/>
        <v>463335</v>
      </c>
      <c r="F133" s="13">
        <v>55599</v>
      </c>
      <c r="G133" s="13">
        <v>1844</v>
      </c>
      <c r="H133" s="13">
        <v>8310</v>
      </c>
      <c r="I133" s="13">
        <v>740</v>
      </c>
      <c r="J133" s="13">
        <v>31713</v>
      </c>
      <c r="K133" s="13">
        <f t="shared" si="17"/>
        <v>24936</v>
      </c>
      <c r="L133" s="13">
        <v>586477</v>
      </c>
    </row>
    <row r="134" spans="1:12" ht="12.75">
      <c r="A134" s="16" t="s">
        <v>68</v>
      </c>
      <c r="B134" s="13">
        <f>106510+3866</f>
        <v>110376</v>
      </c>
      <c r="C134" s="13">
        <f>100512+44</f>
        <v>100556</v>
      </c>
      <c r="D134" s="13">
        <v>263375</v>
      </c>
      <c r="E134" s="13">
        <f t="shared" si="16"/>
        <v>474307</v>
      </c>
      <c r="F134" s="13">
        <v>47193</v>
      </c>
      <c r="G134" s="13">
        <v>3201</v>
      </c>
      <c r="H134" s="13">
        <v>1781</v>
      </c>
      <c r="I134" s="13">
        <v>197</v>
      </c>
      <c r="J134" s="13">
        <v>31813</v>
      </c>
      <c r="K134" s="13">
        <f t="shared" si="17"/>
        <v>29058</v>
      </c>
      <c r="L134" s="13">
        <v>587550</v>
      </c>
    </row>
    <row r="135" spans="1:12" ht="12.75">
      <c r="A135" s="16" t="s">
        <v>69</v>
      </c>
      <c r="B135" s="13">
        <f>109637+5681</f>
        <v>115318</v>
      </c>
      <c r="C135" s="13">
        <f>103601+58</f>
        <v>103659</v>
      </c>
      <c r="D135" s="13">
        <v>266959</v>
      </c>
      <c r="E135" s="13">
        <f t="shared" si="16"/>
        <v>485936</v>
      </c>
      <c r="F135" s="13">
        <v>45841</v>
      </c>
      <c r="G135" s="13">
        <v>3458</v>
      </c>
      <c r="H135" s="13">
        <v>1768</v>
      </c>
      <c r="I135" s="13">
        <v>599</v>
      </c>
      <c r="J135" s="13">
        <v>29313</v>
      </c>
      <c r="K135" s="13">
        <f t="shared" si="17"/>
        <v>26081</v>
      </c>
      <c r="L135" s="13">
        <v>592996</v>
      </c>
    </row>
    <row r="136" spans="1:12" ht="12.75">
      <c r="A136" s="16" t="s">
        <v>70</v>
      </c>
      <c r="B136" s="13">
        <f>104068+5158</f>
        <v>109226</v>
      </c>
      <c r="C136" s="13">
        <f>107675+66</f>
        <v>107741</v>
      </c>
      <c r="D136" s="13">
        <v>263555</v>
      </c>
      <c r="E136" s="13">
        <f t="shared" si="16"/>
        <v>480522</v>
      </c>
      <c r="F136" s="13">
        <v>46594</v>
      </c>
      <c r="G136" s="13">
        <v>4380</v>
      </c>
      <c r="H136" s="13">
        <v>1754</v>
      </c>
      <c r="I136" s="13">
        <v>188</v>
      </c>
      <c r="J136" s="13">
        <v>29663</v>
      </c>
      <c r="K136" s="13">
        <f t="shared" si="17"/>
        <v>25062</v>
      </c>
      <c r="L136" s="13">
        <v>588163</v>
      </c>
    </row>
    <row r="137" spans="1:12" ht="12.75">
      <c r="A137" s="16" t="s">
        <v>71</v>
      </c>
      <c r="B137" s="13">
        <f>108873+5320</f>
        <v>114193</v>
      </c>
      <c r="C137" s="13">
        <f>108386+71</f>
        <v>108457</v>
      </c>
      <c r="D137" s="13">
        <v>261705</v>
      </c>
      <c r="E137" s="13">
        <f t="shared" si="16"/>
        <v>484355</v>
      </c>
      <c r="F137" s="13">
        <v>44705</v>
      </c>
      <c r="G137" s="13">
        <v>5598</v>
      </c>
      <c r="H137" s="13">
        <v>1740</v>
      </c>
      <c r="I137" s="13">
        <v>253</v>
      </c>
      <c r="J137" s="13">
        <v>29663</v>
      </c>
      <c r="K137" s="13">
        <f t="shared" si="17"/>
        <v>26980</v>
      </c>
      <c r="L137" s="13">
        <v>593294</v>
      </c>
    </row>
    <row r="138" spans="1:12" ht="12.75">
      <c r="A138" s="16" t="s">
        <v>72</v>
      </c>
      <c r="B138" s="13">
        <v>115634</v>
      </c>
      <c r="C138" s="13">
        <v>110144</v>
      </c>
      <c r="D138" s="13">
        <v>259284</v>
      </c>
      <c r="E138" s="13">
        <f t="shared" si="16"/>
        <v>485062</v>
      </c>
      <c r="F138" s="13">
        <v>49315</v>
      </c>
      <c r="G138" s="13">
        <v>5913</v>
      </c>
      <c r="H138" s="13">
        <v>1726</v>
      </c>
      <c r="I138" s="13">
        <v>261</v>
      </c>
      <c r="J138" s="13">
        <v>35574</v>
      </c>
      <c r="K138" s="13">
        <f t="shared" si="17"/>
        <v>24459</v>
      </c>
      <c r="L138" s="13">
        <v>602310</v>
      </c>
    </row>
    <row r="139" spans="1:12" ht="12.75">
      <c r="A139" s="16" t="s">
        <v>73</v>
      </c>
      <c r="B139" s="13">
        <v>105914</v>
      </c>
      <c r="C139" s="13">
        <v>110217</v>
      </c>
      <c r="D139" s="13">
        <v>258683</v>
      </c>
      <c r="E139" s="13">
        <f t="shared" si="16"/>
        <v>474814</v>
      </c>
      <c r="F139" s="13">
        <v>45258</v>
      </c>
      <c r="G139" s="13">
        <v>5612</v>
      </c>
      <c r="H139" s="13">
        <v>1712</v>
      </c>
      <c r="I139" s="13">
        <v>202</v>
      </c>
      <c r="J139" s="13">
        <v>35857</v>
      </c>
      <c r="K139" s="13">
        <f t="shared" si="17"/>
        <v>20933</v>
      </c>
      <c r="L139" s="13">
        <v>584388</v>
      </c>
    </row>
    <row r="140" spans="1:12" ht="12.75">
      <c r="A140" s="16" t="s">
        <v>77</v>
      </c>
      <c r="B140" s="13">
        <v>106610</v>
      </c>
      <c r="C140" s="13">
        <v>107077</v>
      </c>
      <c r="D140" s="13">
        <v>258867</v>
      </c>
      <c r="E140" s="13">
        <f t="shared" si="16"/>
        <v>472554</v>
      </c>
      <c r="F140" s="13">
        <v>66394</v>
      </c>
      <c r="G140" s="13">
        <v>3843</v>
      </c>
      <c r="H140" s="13">
        <v>1698</v>
      </c>
      <c r="I140" s="13">
        <v>1284</v>
      </c>
      <c r="J140" s="13">
        <v>31857</v>
      </c>
      <c r="K140" s="13">
        <f t="shared" si="17"/>
        <v>24306</v>
      </c>
      <c r="L140" s="13">
        <v>601936</v>
      </c>
    </row>
    <row r="141" spans="1:12" ht="12.75">
      <c r="A141" s="16" t="s">
        <v>74</v>
      </c>
      <c r="B141" s="13">
        <v>104083</v>
      </c>
      <c r="C141" s="13">
        <v>107815</v>
      </c>
      <c r="D141" s="13">
        <v>258211</v>
      </c>
      <c r="E141" s="13">
        <f t="shared" si="16"/>
        <v>470109</v>
      </c>
      <c r="F141" s="13">
        <v>64311</v>
      </c>
      <c r="G141" s="13">
        <v>3871</v>
      </c>
      <c r="H141" s="13">
        <v>1684</v>
      </c>
      <c r="I141" s="13">
        <v>233</v>
      </c>
      <c r="J141" s="13">
        <v>30607</v>
      </c>
      <c r="K141" s="13">
        <f t="shared" si="17"/>
        <v>23899</v>
      </c>
      <c r="L141" s="13">
        <v>594714</v>
      </c>
    </row>
    <row r="142" spans="1:12" ht="12.75">
      <c r="A142" s="16" t="s">
        <v>75</v>
      </c>
      <c r="B142" s="13">
        <v>101338</v>
      </c>
      <c r="C142" s="13">
        <v>107730</v>
      </c>
      <c r="D142" s="13">
        <v>265985</v>
      </c>
      <c r="E142" s="13">
        <f t="shared" si="16"/>
        <v>475053</v>
      </c>
      <c r="F142" s="13">
        <v>67572</v>
      </c>
      <c r="G142" s="13">
        <v>5374</v>
      </c>
      <c r="H142" s="13">
        <v>1670</v>
      </c>
      <c r="I142" s="13">
        <v>363</v>
      </c>
      <c r="J142" s="13">
        <v>30607</v>
      </c>
      <c r="K142" s="13">
        <f t="shared" si="17"/>
        <v>24409</v>
      </c>
      <c r="L142" s="13">
        <v>605048</v>
      </c>
    </row>
    <row r="143" spans="1:12" ht="12.75">
      <c r="A143" s="16" t="s">
        <v>65</v>
      </c>
      <c r="B143" s="13">
        <v>102784</v>
      </c>
      <c r="C143" s="13">
        <v>109024</v>
      </c>
      <c r="D143" s="13">
        <v>261301</v>
      </c>
      <c r="E143" s="13">
        <f t="shared" si="16"/>
        <v>473109</v>
      </c>
      <c r="F143" s="13">
        <v>71670</v>
      </c>
      <c r="G143" s="13">
        <v>5614</v>
      </c>
      <c r="H143" s="13">
        <v>1656</v>
      </c>
      <c r="I143" s="13">
        <v>442</v>
      </c>
      <c r="J143" s="13">
        <v>31044</v>
      </c>
      <c r="K143" s="13">
        <f t="shared" si="17"/>
        <v>34021</v>
      </c>
      <c r="L143" s="13">
        <v>617556</v>
      </c>
    </row>
    <row r="144" spans="1:12" ht="12.75">
      <c r="A144" s="12" t="s">
        <v>22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2.75">
      <c r="A145" s="16" t="s">
        <v>66</v>
      </c>
      <c r="B145" s="13">
        <v>96459</v>
      </c>
      <c r="C145" s="13">
        <v>111373</v>
      </c>
      <c r="D145" s="13">
        <v>244139</v>
      </c>
      <c r="E145" s="13">
        <f t="shared" ref="E145:E156" si="18">D145+C145+B145</f>
        <v>451971</v>
      </c>
      <c r="F145" s="13">
        <v>66068</v>
      </c>
      <c r="G145" s="13">
        <v>10468</v>
      </c>
      <c r="H145" s="13">
        <v>1641</v>
      </c>
      <c r="I145" s="13">
        <v>179</v>
      </c>
      <c r="J145" s="13">
        <v>31039</v>
      </c>
      <c r="K145" s="13">
        <f t="shared" ref="K145:K156" si="19">L145-J145-I145-H145-G145-F145-E145</f>
        <v>26435</v>
      </c>
      <c r="L145" s="13">
        <v>587801</v>
      </c>
    </row>
    <row r="146" spans="1:12" ht="12.75">
      <c r="A146" s="16" t="s">
        <v>67</v>
      </c>
      <c r="B146" s="13">
        <v>100928</v>
      </c>
      <c r="C146" s="13">
        <v>109764</v>
      </c>
      <c r="D146" s="13">
        <v>248052</v>
      </c>
      <c r="E146" s="13">
        <f t="shared" si="18"/>
        <v>458744</v>
      </c>
      <c r="F146" s="13">
        <v>52024</v>
      </c>
      <c r="G146" s="13">
        <v>17708</v>
      </c>
      <c r="H146" s="13">
        <v>6627</v>
      </c>
      <c r="I146" s="13">
        <v>154</v>
      </c>
      <c r="J146" s="13">
        <v>31039</v>
      </c>
      <c r="K146" s="13">
        <f t="shared" si="19"/>
        <v>29816</v>
      </c>
      <c r="L146" s="13">
        <v>596112</v>
      </c>
    </row>
    <row r="147" spans="1:12" ht="12.75">
      <c r="A147" s="16" t="s">
        <v>68</v>
      </c>
      <c r="B147" s="13">
        <v>110857</v>
      </c>
      <c r="C147" s="13">
        <v>110963</v>
      </c>
      <c r="D147" s="13">
        <v>249128</v>
      </c>
      <c r="E147" s="13">
        <f t="shared" si="18"/>
        <v>470948</v>
      </c>
      <c r="F147" s="13">
        <v>35928</v>
      </c>
      <c r="G147" s="13">
        <v>18619</v>
      </c>
      <c r="H147" s="13">
        <v>6612</v>
      </c>
      <c r="I147" s="13">
        <v>1430</v>
      </c>
      <c r="J147" s="13">
        <v>31039</v>
      </c>
      <c r="K147" s="13">
        <f t="shared" si="19"/>
        <v>31445</v>
      </c>
      <c r="L147" s="13">
        <v>596021</v>
      </c>
    </row>
    <row r="148" spans="1:12" ht="12.75">
      <c r="A148" s="16" t="s">
        <v>69</v>
      </c>
      <c r="B148" s="13">
        <v>112533</v>
      </c>
      <c r="C148" s="13">
        <v>112328</v>
      </c>
      <c r="D148" s="13">
        <v>252575</v>
      </c>
      <c r="E148" s="13">
        <f t="shared" si="18"/>
        <v>477436</v>
      </c>
      <c r="F148" s="13">
        <v>35199</v>
      </c>
      <c r="G148" s="13">
        <v>18255</v>
      </c>
      <c r="H148" s="13">
        <v>6597</v>
      </c>
      <c r="I148" s="13">
        <v>661</v>
      </c>
      <c r="J148" s="13">
        <v>31289</v>
      </c>
      <c r="K148" s="13">
        <f t="shared" si="19"/>
        <v>31807</v>
      </c>
      <c r="L148" s="13">
        <v>601244</v>
      </c>
    </row>
    <row r="149" spans="1:12" ht="12.75">
      <c r="A149" s="16" t="s">
        <v>70</v>
      </c>
      <c r="B149" s="13">
        <f>104082+7095</f>
        <v>111177</v>
      </c>
      <c r="C149" s="13">
        <f>110764+677</f>
        <v>111441</v>
      </c>
      <c r="D149" s="13">
        <v>261563</v>
      </c>
      <c r="E149" s="13">
        <f t="shared" si="18"/>
        <v>484181</v>
      </c>
      <c r="F149" s="13">
        <v>38905</v>
      </c>
      <c r="G149" s="13">
        <v>20194</v>
      </c>
      <c r="H149" s="13">
        <v>3583</v>
      </c>
      <c r="I149" s="13">
        <v>182</v>
      </c>
      <c r="J149" s="13">
        <v>31289</v>
      </c>
      <c r="K149" s="13">
        <f t="shared" si="19"/>
        <v>29675</v>
      </c>
      <c r="L149" s="13">
        <v>608009</v>
      </c>
    </row>
    <row r="150" spans="1:12" ht="12.75">
      <c r="A150" s="16" t="s">
        <v>71</v>
      </c>
      <c r="B150" s="13">
        <v>113884</v>
      </c>
      <c r="C150" s="13">
        <v>114778</v>
      </c>
      <c r="D150" s="13">
        <v>267791</v>
      </c>
      <c r="E150" s="13">
        <f t="shared" si="18"/>
        <v>496453</v>
      </c>
      <c r="F150" s="13">
        <v>32658</v>
      </c>
      <c r="G150" s="13">
        <v>20781</v>
      </c>
      <c r="H150" s="13">
        <v>3568</v>
      </c>
      <c r="I150" s="13">
        <v>424</v>
      </c>
      <c r="J150" s="13">
        <v>38196</v>
      </c>
      <c r="K150" s="13">
        <f t="shared" si="19"/>
        <v>21751</v>
      </c>
      <c r="L150" s="13">
        <v>613831</v>
      </c>
    </row>
    <row r="151" spans="1:12" ht="12.75">
      <c r="A151" s="16" t="s">
        <v>72</v>
      </c>
      <c r="B151" s="13">
        <v>112137</v>
      </c>
      <c r="C151" s="13">
        <v>117091</v>
      </c>
      <c r="D151" s="13">
        <v>270517</v>
      </c>
      <c r="E151" s="13">
        <f t="shared" si="18"/>
        <v>499745</v>
      </c>
      <c r="F151" s="13">
        <v>29163</v>
      </c>
      <c r="G151" s="13">
        <v>21199</v>
      </c>
      <c r="H151" s="13">
        <v>1553</v>
      </c>
      <c r="I151" s="13">
        <v>444</v>
      </c>
      <c r="J151" s="13">
        <v>38196</v>
      </c>
      <c r="K151" s="13">
        <f t="shared" si="19"/>
        <v>25724</v>
      </c>
      <c r="L151" s="13">
        <v>616024</v>
      </c>
    </row>
    <row r="152" spans="1:12" ht="12.75">
      <c r="A152" s="16" t="s">
        <v>73</v>
      </c>
      <c r="B152" s="13">
        <v>105261</v>
      </c>
      <c r="C152" s="13">
        <v>113118</v>
      </c>
      <c r="D152" s="13">
        <v>286515</v>
      </c>
      <c r="E152" s="13">
        <f t="shared" si="18"/>
        <v>504894</v>
      </c>
      <c r="F152" s="13">
        <v>29090</v>
      </c>
      <c r="G152" s="13">
        <v>23095</v>
      </c>
      <c r="H152" s="13">
        <v>1538</v>
      </c>
      <c r="I152" s="13">
        <v>404</v>
      </c>
      <c r="J152" s="13">
        <v>38196</v>
      </c>
      <c r="K152" s="13">
        <f t="shared" si="19"/>
        <v>25913</v>
      </c>
      <c r="L152" s="13">
        <v>623130</v>
      </c>
    </row>
    <row r="153" spans="1:12" ht="12.75">
      <c r="A153" s="16" t="s">
        <v>77</v>
      </c>
      <c r="B153" s="13">
        <v>106789</v>
      </c>
      <c r="C153" s="13">
        <v>112529</v>
      </c>
      <c r="D153" s="13">
        <v>289276</v>
      </c>
      <c r="E153" s="13">
        <f t="shared" si="18"/>
        <v>508594</v>
      </c>
      <c r="F153" s="13">
        <v>20974</v>
      </c>
      <c r="G153" s="13">
        <v>24420</v>
      </c>
      <c r="H153" s="13">
        <v>1523</v>
      </c>
      <c r="I153" s="13">
        <v>246</v>
      </c>
      <c r="J153" s="13">
        <v>33243</v>
      </c>
      <c r="K153" s="13">
        <f t="shared" si="19"/>
        <v>44208</v>
      </c>
      <c r="L153" s="13">
        <v>633208</v>
      </c>
    </row>
    <row r="154" spans="1:12" ht="12.75">
      <c r="A154" s="16" t="s">
        <v>74</v>
      </c>
      <c r="B154" s="13">
        <v>109123</v>
      </c>
      <c r="C154" s="13">
        <v>112602</v>
      </c>
      <c r="D154" s="13">
        <v>299392</v>
      </c>
      <c r="E154" s="13">
        <f t="shared" si="18"/>
        <v>521117</v>
      </c>
      <c r="F154" s="13">
        <v>22509</v>
      </c>
      <c r="G154" s="13">
        <v>23191</v>
      </c>
      <c r="H154" s="13">
        <v>1508</v>
      </c>
      <c r="I154" s="13">
        <v>383</v>
      </c>
      <c r="J154" s="13">
        <v>33393</v>
      </c>
      <c r="K154" s="13">
        <f t="shared" si="19"/>
        <v>39562</v>
      </c>
      <c r="L154" s="13">
        <v>641663</v>
      </c>
    </row>
    <row r="155" spans="1:12" ht="12.75">
      <c r="A155" s="16" t="s">
        <v>75</v>
      </c>
      <c r="B155" s="13">
        <v>108882</v>
      </c>
      <c r="C155" s="13">
        <v>113237</v>
      </c>
      <c r="D155" s="13">
        <v>302565</v>
      </c>
      <c r="E155" s="13">
        <f t="shared" si="18"/>
        <v>524684</v>
      </c>
      <c r="F155" s="13">
        <v>24092</v>
      </c>
      <c r="G155" s="13">
        <v>25335</v>
      </c>
      <c r="H155" s="13">
        <v>1493</v>
      </c>
      <c r="I155" s="13">
        <v>189</v>
      </c>
      <c r="J155" s="13">
        <v>33643</v>
      </c>
      <c r="K155" s="13">
        <f t="shared" si="19"/>
        <v>40255</v>
      </c>
      <c r="L155" s="13">
        <v>649691</v>
      </c>
    </row>
    <row r="156" spans="1:12" ht="12.75">
      <c r="A156" s="16" t="s">
        <v>65</v>
      </c>
      <c r="B156" s="13">
        <v>105912</v>
      </c>
      <c r="C156" s="13">
        <v>114486</v>
      </c>
      <c r="D156" s="13">
        <v>311415</v>
      </c>
      <c r="E156" s="13">
        <f t="shared" si="18"/>
        <v>531813</v>
      </c>
      <c r="F156" s="13">
        <v>28895</v>
      </c>
      <c r="G156" s="13">
        <v>24231</v>
      </c>
      <c r="H156" s="13">
        <v>1478</v>
      </c>
      <c r="I156" s="13">
        <v>353</v>
      </c>
      <c r="J156" s="13">
        <v>39395</v>
      </c>
      <c r="K156" s="13">
        <f t="shared" si="19"/>
        <v>42584</v>
      </c>
      <c r="L156" s="13">
        <v>668749</v>
      </c>
    </row>
    <row r="157" spans="1:12" ht="14.25" customHeight="1">
      <c r="A157" s="12" t="s">
        <v>23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2.75">
      <c r="A158" s="16" t="s">
        <v>66</v>
      </c>
      <c r="B158" s="13">
        <v>107796</v>
      </c>
      <c r="C158" s="13">
        <v>112368</v>
      </c>
      <c r="D158" s="13">
        <v>314012</v>
      </c>
      <c r="E158" s="13">
        <f t="shared" ref="E158:E169" si="20">D158+C158+B158</f>
        <v>534176</v>
      </c>
      <c r="F158" s="13">
        <v>29919</v>
      </c>
      <c r="G158" s="13">
        <v>22327</v>
      </c>
      <c r="H158" s="13">
        <v>1463</v>
      </c>
      <c r="I158" s="13">
        <v>287</v>
      </c>
      <c r="J158" s="13">
        <v>39898</v>
      </c>
      <c r="K158" s="13">
        <f t="shared" ref="K158:K169" si="21">L158-J158-I158-H158-G158-F158-E158</f>
        <v>43388</v>
      </c>
      <c r="L158" s="13">
        <v>671458</v>
      </c>
    </row>
    <row r="159" spans="1:12" ht="12.75">
      <c r="A159" s="16" t="s">
        <v>67</v>
      </c>
      <c r="B159" s="13">
        <v>113855</v>
      </c>
      <c r="C159" s="13">
        <v>111422</v>
      </c>
      <c r="D159" s="13">
        <v>321259</v>
      </c>
      <c r="E159" s="13">
        <f t="shared" si="20"/>
        <v>546536</v>
      </c>
      <c r="F159" s="13">
        <v>30321</v>
      </c>
      <c r="G159" s="13">
        <v>23220</v>
      </c>
      <c r="H159" s="13">
        <v>1448</v>
      </c>
      <c r="I159" s="13">
        <v>232</v>
      </c>
      <c r="J159" s="13">
        <v>40165</v>
      </c>
      <c r="K159" s="13">
        <f t="shared" si="21"/>
        <v>32230</v>
      </c>
      <c r="L159" s="13">
        <v>674152</v>
      </c>
    </row>
    <row r="160" spans="1:12" ht="12.75">
      <c r="A160" s="16" t="s">
        <v>68</v>
      </c>
      <c r="B160" s="13">
        <v>117522</v>
      </c>
      <c r="C160" s="13">
        <v>114645</v>
      </c>
      <c r="D160" s="13">
        <v>329170</v>
      </c>
      <c r="E160" s="13">
        <f t="shared" si="20"/>
        <v>561337</v>
      </c>
      <c r="F160" s="13">
        <v>31946</v>
      </c>
      <c r="G160" s="13">
        <v>25836</v>
      </c>
      <c r="H160" s="13">
        <v>1753</v>
      </c>
      <c r="I160" s="13">
        <v>936</v>
      </c>
      <c r="J160" s="13">
        <v>40165</v>
      </c>
      <c r="K160" s="13">
        <f t="shared" si="21"/>
        <v>33716</v>
      </c>
      <c r="L160" s="13">
        <v>695689</v>
      </c>
    </row>
    <row r="161" spans="1:12" ht="12.75">
      <c r="A161" s="16" t="s">
        <v>69</v>
      </c>
      <c r="B161" s="13">
        <v>117290</v>
      </c>
      <c r="C161" s="13">
        <v>116070</v>
      </c>
      <c r="D161" s="13">
        <v>330770</v>
      </c>
      <c r="E161" s="13">
        <f t="shared" si="20"/>
        <v>564130</v>
      </c>
      <c r="F161" s="13">
        <v>39230</v>
      </c>
      <c r="G161" s="13">
        <v>23860</v>
      </c>
      <c r="H161" s="13">
        <v>1416</v>
      </c>
      <c r="I161" s="13">
        <v>249</v>
      </c>
      <c r="J161" s="13">
        <v>40392</v>
      </c>
      <c r="K161" s="13">
        <f t="shared" si="21"/>
        <v>35628</v>
      </c>
      <c r="L161" s="13">
        <v>704905</v>
      </c>
    </row>
    <row r="162" spans="1:12" ht="12.75">
      <c r="A162" s="16" t="s">
        <v>70</v>
      </c>
      <c r="B162" s="13">
        <v>121404</v>
      </c>
      <c r="C162" s="13">
        <v>118851</v>
      </c>
      <c r="D162" s="13">
        <v>323334</v>
      </c>
      <c r="E162" s="13">
        <f t="shared" si="20"/>
        <v>563589</v>
      </c>
      <c r="F162" s="13">
        <v>40751</v>
      </c>
      <c r="G162" s="13">
        <v>23529</v>
      </c>
      <c r="H162" s="13">
        <v>1401</v>
      </c>
      <c r="I162" s="13">
        <v>170</v>
      </c>
      <c r="J162" s="13">
        <v>40391</v>
      </c>
      <c r="K162" s="13">
        <f t="shared" si="21"/>
        <v>36450</v>
      </c>
      <c r="L162" s="13">
        <v>706281</v>
      </c>
    </row>
    <row r="163" spans="1:12" ht="12.75">
      <c r="A163" s="16" t="s">
        <v>71</v>
      </c>
      <c r="B163" s="13">
        <v>119152</v>
      </c>
      <c r="C163" s="13">
        <v>122243</v>
      </c>
      <c r="D163" s="13">
        <v>324273</v>
      </c>
      <c r="E163" s="13">
        <f t="shared" si="20"/>
        <v>565668</v>
      </c>
      <c r="F163" s="13">
        <v>40006</v>
      </c>
      <c r="G163" s="13">
        <v>26809</v>
      </c>
      <c r="H163" s="13">
        <v>1385</v>
      </c>
      <c r="I163" s="13">
        <v>1017</v>
      </c>
      <c r="J163" s="13">
        <v>43109</v>
      </c>
      <c r="K163" s="13">
        <f t="shared" si="21"/>
        <v>27660</v>
      </c>
      <c r="L163" s="13">
        <v>705654</v>
      </c>
    </row>
    <row r="164" spans="1:12" ht="12.75">
      <c r="A164" s="16" t="s">
        <v>72</v>
      </c>
      <c r="B164" s="13">
        <v>120509</v>
      </c>
      <c r="C164" s="13">
        <v>123213</v>
      </c>
      <c r="D164" s="13">
        <v>319259</v>
      </c>
      <c r="E164" s="13">
        <f t="shared" si="20"/>
        <v>562981</v>
      </c>
      <c r="F164" s="13">
        <v>40076</v>
      </c>
      <c r="G164" s="13">
        <v>14917</v>
      </c>
      <c r="H164" s="13">
        <v>1370</v>
      </c>
      <c r="I164" s="13">
        <v>139</v>
      </c>
      <c r="J164" s="13">
        <v>42785</v>
      </c>
      <c r="K164" s="13">
        <f t="shared" si="21"/>
        <v>25771</v>
      </c>
      <c r="L164" s="13">
        <v>688039</v>
      </c>
    </row>
    <row r="165" spans="1:12" ht="12.75">
      <c r="A165" s="16" t="s">
        <v>73</v>
      </c>
      <c r="B165" s="13">
        <v>124195</v>
      </c>
      <c r="C165" s="13">
        <v>125670</v>
      </c>
      <c r="D165" s="13">
        <v>325114</v>
      </c>
      <c r="E165" s="13">
        <f t="shared" si="20"/>
        <v>574979</v>
      </c>
      <c r="F165" s="13">
        <v>37662</v>
      </c>
      <c r="G165" s="13">
        <v>20146</v>
      </c>
      <c r="H165" s="13">
        <v>1353</v>
      </c>
      <c r="I165" s="13">
        <v>343</v>
      </c>
      <c r="J165" s="13">
        <v>42785</v>
      </c>
      <c r="K165" s="13">
        <f t="shared" si="21"/>
        <v>28356</v>
      </c>
      <c r="L165" s="13">
        <v>705624</v>
      </c>
    </row>
    <row r="166" spans="1:12" ht="12.75">
      <c r="A166" s="16" t="s">
        <v>77</v>
      </c>
      <c r="B166" s="13">
        <v>118688</v>
      </c>
      <c r="C166" s="13">
        <v>127566</v>
      </c>
      <c r="D166" s="13">
        <v>323235</v>
      </c>
      <c r="E166" s="13">
        <f t="shared" si="20"/>
        <v>569489</v>
      </c>
      <c r="F166" s="13">
        <v>34623</v>
      </c>
      <c r="G166" s="13">
        <v>23019</v>
      </c>
      <c r="H166" s="13">
        <v>1338</v>
      </c>
      <c r="I166" s="13">
        <v>196</v>
      </c>
      <c r="J166" s="13">
        <v>43163</v>
      </c>
      <c r="K166" s="13">
        <f t="shared" si="21"/>
        <v>29942</v>
      </c>
      <c r="L166" s="13">
        <v>701770</v>
      </c>
    </row>
    <row r="167" spans="1:12" ht="12.75">
      <c r="A167" s="16" t="s">
        <v>74</v>
      </c>
      <c r="B167" s="13">
        <v>109099</v>
      </c>
      <c r="C167" s="13">
        <v>121379</v>
      </c>
      <c r="D167" s="13">
        <v>330335</v>
      </c>
      <c r="E167" s="13">
        <f t="shared" si="20"/>
        <v>560813</v>
      </c>
      <c r="F167" s="13">
        <v>35258</v>
      </c>
      <c r="G167" s="13">
        <v>19818</v>
      </c>
      <c r="H167" s="13">
        <v>1306</v>
      </c>
      <c r="I167" s="13">
        <v>4724</v>
      </c>
      <c r="J167" s="13">
        <v>43544</v>
      </c>
      <c r="K167" s="13">
        <f t="shared" si="21"/>
        <v>29233</v>
      </c>
      <c r="L167" s="13">
        <v>694696</v>
      </c>
    </row>
    <row r="168" spans="1:12" ht="12.75">
      <c r="A168" s="16" t="s">
        <v>75</v>
      </c>
      <c r="B168" s="13">
        <v>115778</v>
      </c>
      <c r="C168" s="13">
        <v>124886</v>
      </c>
      <c r="D168" s="13">
        <v>330494</v>
      </c>
      <c r="E168" s="13">
        <f t="shared" si="20"/>
        <v>571158</v>
      </c>
      <c r="F168" s="13">
        <v>34340</v>
      </c>
      <c r="G168" s="13">
        <v>21095</v>
      </c>
      <c r="H168" s="13">
        <v>1306</v>
      </c>
      <c r="I168" s="13">
        <v>2008</v>
      </c>
      <c r="J168" s="13">
        <v>43544</v>
      </c>
      <c r="K168" s="13">
        <f t="shared" si="21"/>
        <v>30291</v>
      </c>
      <c r="L168" s="13">
        <v>703742</v>
      </c>
    </row>
    <row r="169" spans="1:12" ht="12.75">
      <c r="A169" s="16" t="s">
        <v>65</v>
      </c>
      <c r="B169" s="13">
        <v>116392</v>
      </c>
      <c r="C169" s="13">
        <v>120165</v>
      </c>
      <c r="D169" s="13">
        <v>329063</v>
      </c>
      <c r="E169" s="13">
        <f t="shared" si="20"/>
        <v>565620</v>
      </c>
      <c r="F169" s="13">
        <v>45567</v>
      </c>
      <c r="G169" s="13">
        <v>20064</v>
      </c>
      <c r="H169" s="13">
        <v>1277</v>
      </c>
      <c r="I169" s="13">
        <v>173</v>
      </c>
      <c r="J169" s="13">
        <v>43544</v>
      </c>
      <c r="K169" s="13">
        <f t="shared" si="21"/>
        <v>30211</v>
      </c>
      <c r="L169" s="13">
        <v>706456</v>
      </c>
    </row>
    <row r="170" spans="1:12" ht="12.75">
      <c r="A170" s="11" t="s">
        <v>55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2.75">
      <c r="A171" s="16" t="s">
        <v>66</v>
      </c>
      <c r="B171" s="13">
        <v>120467</v>
      </c>
      <c r="C171" s="13">
        <v>123067</v>
      </c>
      <c r="D171" s="13">
        <v>328973</v>
      </c>
      <c r="E171" s="13">
        <f t="shared" ref="E171:E182" si="22">D171+C171+B171</f>
        <v>572507</v>
      </c>
      <c r="F171" s="13">
        <v>45457</v>
      </c>
      <c r="G171" s="13">
        <v>18586</v>
      </c>
      <c r="H171" s="13">
        <v>1273</v>
      </c>
      <c r="I171" s="13">
        <v>1022</v>
      </c>
      <c r="J171" s="13">
        <v>44102</v>
      </c>
      <c r="K171" s="13">
        <f t="shared" ref="K171:K182" si="23">L171-J171-I171-H171-G171-F171-E171</f>
        <v>32994</v>
      </c>
      <c r="L171" s="13">
        <v>715941</v>
      </c>
    </row>
    <row r="172" spans="1:12" ht="12.75">
      <c r="A172" s="16" t="s">
        <v>67</v>
      </c>
      <c r="B172" s="13">
        <v>121576</v>
      </c>
      <c r="C172" s="13">
        <v>125089</v>
      </c>
      <c r="D172" s="13">
        <v>328431</v>
      </c>
      <c r="E172" s="13">
        <f t="shared" si="22"/>
        <v>575096</v>
      </c>
      <c r="F172" s="13">
        <v>44502</v>
      </c>
      <c r="G172" s="13">
        <v>29197</v>
      </c>
      <c r="H172" s="13">
        <v>1257</v>
      </c>
      <c r="I172" s="13">
        <v>792</v>
      </c>
      <c r="J172" s="13">
        <v>44523</v>
      </c>
      <c r="K172" s="13">
        <f t="shared" si="23"/>
        <v>32912</v>
      </c>
      <c r="L172" s="13">
        <v>728279</v>
      </c>
    </row>
    <row r="173" spans="1:12" ht="12.75">
      <c r="A173" s="16" t="s">
        <v>68</v>
      </c>
      <c r="B173" s="13">
        <v>122284</v>
      </c>
      <c r="C173" s="13">
        <v>125438</v>
      </c>
      <c r="D173" s="13">
        <v>347684</v>
      </c>
      <c r="E173" s="13">
        <f t="shared" si="22"/>
        <v>595406</v>
      </c>
      <c r="F173" s="13">
        <v>49736</v>
      </c>
      <c r="G173" s="13">
        <v>28884</v>
      </c>
      <c r="H173" s="13">
        <v>1240</v>
      </c>
      <c r="I173" s="13">
        <v>774</v>
      </c>
      <c r="J173" s="13">
        <v>44660</v>
      </c>
      <c r="K173" s="13">
        <f t="shared" si="23"/>
        <v>34632</v>
      </c>
      <c r="L173" s="13">
        <v>755332</v>
      </c>
    </row>
    <row r="174" spans="1:12" ht="12.75">
      <c r="A174" s="16" t="s">
        <v>69</v>
      </c>
      <c r="B174" s="13">
        <v>117833</v>
      </c>
      <c r="C174" s="13">
        <v>126491</v>
      </c>
      <c r="D174" s="13">
        <v>352239</v>
      </c>
      <c r="E174" s="13">
        <f t="shared" si="22"/>
        <v>596563</v>
      </c>
      <c r="F174" s="13">
        <v>49583</v>
      </c>
      <c r="G174" s="13">
        <v>20164</v>
      </c>
      <c r="H174" s="13">
        <v>1207</v>
      </c>
      <c r="I174" s="13">
        <v>432</v>
      </c>
      <c r="J174" s="13">
        <v>44664</v>
      </c>
      <c r="K174" s="13">
        <f t="shared" si="23"/>
        <v>33881</v>
      </c>
      <c r="L174" s="13">
        <v>746494</v>
      </c>
    </row>
    <row r="175" spans="1:12" ht="12.75">
      <c r="A175" s="16" t="s">
        <v>70</v>
      </c>
      <c r="B175" s="13">
        <v>122205</v>
      </c>
      <c r="C175" s="13">
        <v>130273</v>
      </c>
      <c r="D175" s="13">
        <v>359711</v>
      </c>
      <c r="E175" s="13">
        <f t="shared" si="22"/>
        <v>612189</v>
      </c>
      <c r="F175" s="13">
        <v>49724</v>
      </c>
      <c r="G175" s="13">
        <v>22723</v>
      </c>
      <c r="H175" s="13">
        <v>1207</v>
      </c>
      <c r="I175" s="13">
        <v>1208</v>
      </c>
      <c r="J175" s="13">
        <v>44785</v>
      </c>
      <c r="K175" s="13">
        <f t="shared" si="23"/>
        <v>29969</v>
      </c>
      <c r="L175" s="13">
        <v>761805</v>
      </c>
    </row>
    <row r="176" spans="1:12" ht="12.75">
      <c r="A176" s="16" t="s">
        <v>71</v>
      </c>
      <c r="B176" s="13">
        <v>127105</v>
      </c>
      <c r="C176" s="13">
        <v>126950</v>
      </c>
      <c r="D176" s="13">
        <v>361960</v>
      </c>
      <c r="E176" s="13">
        <f t="shared" si="22"/>
        <v>616015</v>
      </c>
      <c r="F176" s="13">
        <v>50371</v>
      </c>
      <c r="G176" s="13">
        <v>25563</v>
      </c>
      <c r="H176" s="13">
        <v>1191</v>
      </c>
      <c r="I176" s="13">
        <v>720</v>
      </c>
      <c r="J176" s="13">
        <v>44787</v>
      </c>
      <c r="K176" s="13">
        <f t="shared" si="23"/>
        <v>30561</v>
      </c>
      <c r="L176" s="13">
        <v>769208</v>
      </c>
    </row>
    <row r="177" spans="1:12" ht="12.75">
      <c r="A177" s="16" t="s">
        <v>72</v>
      </c>
      <c r="B177" s="13">
        <v>120430</v>
      </c>
      <c r="C177" s="13">
        <v>128310</v>
      </c>
      <c r="D177" s="13">
        <v>358700</v>
      </c>
      <c r="E177" s="13">
        <f t="shared" si="22"/>
        <v>607440</v>
      </c>
      <c r="F177" s="13">
        <v>55816</v>
      </c>
      <c r="G177" s="13">
        <v>24700</v>
      </c>
      <c r="H177" s="13">
        <v>1174</v>
      </c>
      <c r="I177" s="13">
        <v>406</v>
      </c>
      <c r="J177" s="13">
        <v>49395</v>
      </c>
      <c r="K177" s="13">
        <f t="shared" si="23"/>
        <v>26523</v>
      </c>
      <c r="L177" s="13">
        <v>765454</v>
      </c>
    </row>
    <row r="178" spans="1:12" ht="12.75">
      <c r="A178" s="16" t="s">
        <v>73</v>
      </c>
      <c r="B178" s="13">
        <v>123917</v>
      </c>
      <c r="C178" s="13">
        <v>129502</v>
      </c>
      <c r="D178" s="13">
        <v>363466</v>
      </c>
      <c r="E178" s="13">
        <f t="shared" si="22"/>
        <v>616885</v>
      </c>
      <c r="F178" s="13">
        <v>55880</v>
      </c>
      <c r="G178" s="13">
        <v>26811</v>
      </c>
      <c r="H178" s="13">
        <v>1157</v>
      </c>
      <c r="I178" s="13">
        <v>386</v>
      </c>
      <c r="J178" s="13">
        <v>49397</v>
      </c>
      <c r="K178" s="13">
        <f t="shared" si="23"/>
        <v>29831</v>
      </c>
      <c r="L178" s="13">
        <v>780347</v>
      </c>
    </row>
    <row r="179" spans="1:12" ht="12.75">
      <c r="A179" s="16" t="s">
        <v>77</v>
      </c>
      <c r="B179" s="13">
        <v>125884</v>
      </c>
      <c r="C179" s="13">
        <v>127272</v>
      </c>
      <c r="D179" s="13">
        <v>365401</v>
      </c>
      <c r="E179" s="13">
        <f t="shared" si="22"/>
        <v>618557</v>
      </c>
      <c r="F179" s="13">
        <v>53607</v>
      </c>
      <c r="G179" s="13">
        <v>24929</v>
      </c>
      <c r="H179" s="13">
        <v>1123</v>
      </c>
      <c r="I179" s="13">
        <v>483</v>
      </c>
      <c r="J179" s="13">
        <v>49399</v>
      </c>
      <c r="K179" s="13">
        <f t="shared" si="23"/>
        <v>34240</v>
      </c>
      <c r="L179" s="13">
        <v>782338</v>
      </c>
    </row>
    <row r="180" spans="1:12" ht="12.75">
      <c r="A180" s="16" t="s">
        <v>74</v>
      </c>
      <c r="B180" s="13">
        <v>123234</v>
      </c>
      <c r="C180" s="13">
        <v>128344</v>
      </c>
      <c r="D180" s="13">
        <v>371963</v>
      </c>
      <c r="E180" s="13">
        <f t="shared" si="22"/>
        <v>623541</v>
      </c>
      <c r="F180" s="13">
        <v>53962</v>
      </c>
      <c r="G180" s="13">
        <v>23485</v>
      </c>
      <c r="H180" s="13">
        <v>1123</v>
      </c>
      <c r="I180" s="13">
        <v>880</v>
      </c>
      <c r="J180" s="13">
        <v>49763</v>
      </c>
      <c r="K180" s="13">
        <f t="shared" si="23"/>
        <v>34281</v>
      </c>
      <c r="L180" s="13">
        <v>787035</v>
      </c>
    </row>
    <row r="181" spans="1:12" ht="12.75">
      <c r="A181" s="16" t="s">
        <v>75</v>
      </c>
      <c r="B181" s="13">
        <v>126722</v>
      </c>
      <c r="C181" s="13">
        <v>128822</v>
      </c>
      <c r="D181" s="13">
        <v>373678</v>
      </c>
      <c r="E181" s="13">
        <f t="shared" si="22"/>
        <v>629222</v>
      </c>
      <c r="F181" s="13">
        <v>46464</v>
      </c>
      <c r="G181" s="13">
        <v>23107</v>
      </c>
      <c r="H181" s="13">
        <v>1106</v>
      </c>
      <c r="I181" s="13">
        <v>642</v>
      </c>
      <c r="J181" s="13">
        <v>49763</v>
      </c>
      <c r="K181" s="13">
        <f t="shared" si="23"/>
        <v>34425</v>
      </c>
      <c r="L181" s="13">
        <v>784729</v>
      </c>
    </row>
    <row r="182" spans="1:12" ht="12.75">
      <c r="A182" s="16" t="s">
        <v>65</v>
      </c>
      <c r="B182" s="13">
        <v>123001</v>
      </c>
      <c r="C182" s="13">
        <v>128183</v>
      </c>
      <c r="D182" s="13">
        <v>374240</v>
      </c>
      <c r="E182" s="13">
        <f t="shared" si="22"/>
        <v>625424</v>
      </c>
      <c r="F182" s="13">
        <v>51696</v>
      </c>
      <c r="G182" s="13">
        <v>23204</v>
      </c>
      <c r="H182" s="13">
        <v>1089</v>
      </c>
      <c r="I182" s="13">
        <v>390</v>
      </c>
      <c r="J182" s="13">
        <v>50687</v>
      </c>
      <c r="K182" s="13">
        <f t="shared" si="23"/>
        <v>37322</v>
      </c>
      <c r="L182" s="13">
        <v>789812</v>
      </c>
    </row>
    <row r="183" spans="1:12" ht="12.75">
      <c r="A183" s="12" t="s">
        <v>24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2.75">
      <c r="A184" s="16" t="s">
        <v>66</v>
      </c>
      <c r="B184" s="13">
        <v>118179</v>
      </c>
      <c r="C184" s="13">
        <v>128857</v>
      </c>
      <c r="D184" s="13">
        <v>380146</v>
      </c>
      <c r="E184" s="13">
        <f t="shared" ref="E184:E195" si="24">D184+C184+B184</f>
        <v>627182</v>
      </c>
      <c r="F184" s="13">
        <v>50804</v>
      </c>
      <c r="G184" s="13">
        <v>23724</v>
      </c>
      <c r="H184" s="13">
        <v>1072</v>
      </c>
      <c r="I184" s="13">
        <v>1277</v>
      </c>
      <c r="J184" s="13">
        <v>50680</v>
      </c>
      <c r="K184" s="13">
        <f t="shared" ref="K184:K195" si="25">L184-J184-I184-H184-G184-F184-E184</f>
        <v>37386</v>
      </c>
      <c r="L184" s="13">
        <v>792125</v>
      </c>
    </row>
    <row r="185" spans="1:12" ht="12.75">
      <c r="A185" s="16" t="s">
        <v>67</v>
      </c>
      <c r="B185" s="13">
        <v>122643</v>
      </c>
      <c r="C185" s="13">
        <v>129806</v>
      </c>
      <c r="D185" s="13">
        <v>382175</v>
      </c>
      <c r="E185" s="13">
        <f t="shared" si="24"/>
        <v>634624</v>
      </c>
      <c r="F185" s="13">
        <v>53528</v>
      </c>
      <c r="G185" s="13">
        <v>24104</v>
      </c>
      <c r="H185" s="13">
        <v>1037</v>
      </c>
      <c r="I185" s="13">
        <v>1161</v>
      </c>
      <c r="J185" s="13">
        <v>50765</v>
      </c>
      <c r="K185" s="13">
        <f t="shared" si="25"/>
        <v>41841</v>
      </c>
      <c r="L185" s="13">
        <v>807060</v>
      </c>
    </row>
    <row r="186" spans="1:12" ht="12.75">
      <c r="A186" s="16" t="s">
        <v>68</v>
      </c>
      <c r="B186" s="13">
        <v>123589</v>
      </c>
      <c r="C186" s="13">
        <v>131234</v>
      </c>
      <c r="D186" s="13">
        <v>384342</v>
      </c>
      <c r="E186" s="13">
        <f t="shared" si="24"/>
        <v>639165</v>
      </c>
      <c r="F186" s="13">
        <v>58215</v>
      </c>
      <c r="G186" s="13">
        <v>23639</v>
      </c>
      <c r="H186" s="13">
        <v>1020</v>
      </c>
      <c r="I186" s="13">
        <v>282</v>
      </c>
      <c r="J186" s="13">
        <v>51405</v>
      </c>
      <c r="K186" s="13">
        <f t="shared" si="25"/>
        <v>41564</v>
      </c>
      <c r="L186" s="13">
        <v>815290</v>
      </c>
    </row>
    <row r="187" spans="1:12" ht="12.75">
      <c r="A187" s="16" t="s">
        <v>69</v>
      </c>
      <c r="B187" s="13">
        <v>128645</v>
      </c>
      <c r="C187" s="13">
        <v>132735</v>
      </c>
      <c r="D187" s="13">
        <v>378238</v>
      </c>
      <c r="E187" s="13">
        <f t="shared" si="24"/>
        <v>639618</v>
      </c>
      <c r="F187" s="13">
        <v>55102</v>
      </c>
      <c r="G187" s="13">
        <v>23556</v>
      </c>
      <c r="H187" s="13">
        <v>1002</v>
      </c>
      <c r="I187" s="13">
        <v>143</v>
      </c>
      <c r="J187" s="13">
        <v>51605</v>
      </c>
      <c r="K187" s="13">
        <f t="shared" si="25"/>
        <v>35271</v>
      </c>
      <c r="L187" s="13">
        <v>806297</v>
      </c>
    </row>
    <row r="188" spans="1:12" ht="12.75">
      <c r="A188" s="16" t="s">
        <v>70</v>
      </c>
      <c r="B188" s="13">
        <v>127702</v>
      </c>
      <c r="C188" s="13">
        <v>136072</v>
      </c>
      <c r="D188" s="13">
        <v>389193</v>
      </c>
      <c r="E188" s="13">
        <f t="shared" si="24"/>
        <v>652967</v>
      </c>
      <c r="F188" s="13">
        <v>54632</v>
      </c>
      <c r="G188" s="13">
        <v>25686</v>
      </c>
      <c r="H188" s="13">
        <v>984</v>
      </c>
      <c r="I188" s="13">
        <v>208</v>
      </c>
      <c r="J188" s="13">
        <v>63053</v>
      </c>
      <c r="K188" s="13">
        <f t="shared" si="25"/>
        <v>27285</v>
      </c>
      <c r="L188" s="13">
        <v>824815</v>
      </c>
    </row>
    <row r="189" spans="1:12" ht="12.75">
      <c r="A189" s="16" t="s">
        <v>71</v>
      </c>
      <c r="B189" s="13">
        <v>127436</v>
      </c>
      <c r="C189" s="13">
        <v>132438</v>
      </c>
      <c r="D189" s="13">
        <v>391528</v>
      </c>
      <c r="E189" s="13">
        <f t="shared" si="24"/>
        <v>651402</v>
      </c>
      <c r="F189" s="13">
        <v>54899</v>
      </c>
      <c r="G189" s="13">
        <v>26756</v>
      </c>
      <c r="H189" s="13">
        <v>967</v>
      </c>
      <c r="I189" s="13">
        <v>265</v>
      </c>
      <c r="J189" s="13">
        <v>50780</v>
      </c>
      <c r="K189" s="13">
        <f t="shared" si="25"/>
        <v>35790</v>
      </c>
      <c r="L189" s="13">
        <v>820859</v>
      </c>
    </row>
    <row r="190" spans="1:12" ht="12.75">
      <c r="A190" s="16" t="s">
        <v>72</v>
      </c>
      <c r="B190" s="13">
        <v>133813</v>
      </c>
      <c r="C190" s="13">
        <v>135663</v>
      </c>
      <c r="D190" s="13">
        <v>393322</v>
      </c>
      <c r="E190" s="13">
        <f t="shared" si="24"/>
        <v>662798</v>
      </c>
      <c r="F190" s="13">
        <v>57375</v>
      </c>
      <c r="G190" s="13">
        <v>28311</v>
      </c>
      <c r="H190" s="13">
        <v>967</v>
      </c>
      <c r="I190" s="13">
        <v>581</v>
      </c>
      <c r="J190" s="13">
        <v>50783</v>
      </c>
      <c r="K190" s="13">
        <f t="shared" si="25"/>
        <v>38291</v>
      </c>
      <c r="L190" s="13">
        <v>839106</v>
      </c>
    </row>
    <row r="191" spans="1:12" ht="12.75">
      <c r="A191" s="16" t="s">
        <v>73</v>
      </c>
      <c r="B191" s="13">
        <v>132941</v>
      </c>
      <c r="C191" s="13">
        <v>138202</v>
      </c>
      <c r="D191" s="13">
        <v>390804</v>
      </c>
      <c r="E191" s="13">
        <f t="shared" si="24"/>
        <v>661947</v>
      </c>
      <c r="F191" s="13">
        <v>57274</v>
      </c>
      <c r="G191" s="13">
        <v>25218</v>
      </c>
      <c r="H191" s="13">
        <v>931</v>
      </c>
      <c r="I191" s="13">
        <v>703</v>
      </c>
      <c r="J191" s="13">
        <v>51129</v>
      </c>
      <c r="K191" s="13">
        <f t="shared" si="25"/>
        <v>37102</v>
      </c>
      <c r="L191" s="13">
        <v>834304</v>
      </c>
    </row>
    <row r="192" spans="1:12" ht="12.75">
      <c r="A192" s="16" t="s">
        <v>77</v>
      </c>
      <c r="B192" s="13">
        <v>127987</v>
      </c>
      <c r="C192" s="13">
        <v>141528</v>
      </c>
      <c r="D192" s="13">
        <v>389297</v>
      </c>
      <c r="E192" s="13">
        <f t="shared" si="24"/>
        <v>658812</v>
      </c>
      <c r="F192" s="13">
        <v>60904</v>
      </c>
      <c r="G192" s="13">
        <v>22700</v>
      </c>
      <c r="H192" s="13">
        <v>913</v>
      </c>
      <c r="I192" s="13">
        <v>401</v>
      </c>
      <c r="J192" s="13">
        <v>51133</v>
      </c>
      <c r="K192" s="13">
        <f t="shared" si="25"/>
        <v>40923</v>
      </c>
      <c r="L192" s="13">
        <v>835786</v>
      </c>
    </row>
    <row r="193" spans="1:12" ht="12.75">
      <c r="A193" s="16" t="s">
        <v>74</v>
      </c>
      <c r="B193" s="13">
        <v>123658</v>
      </c>
      <c r="C193" s="13">
        <v>138827</v>
      </c>
      <c r="D193" s="13">
        <v>393238</v>
      </c>
      <c r="E193" s="13">
        <f t="shared" si="24"/>
        <v>655723</v>
      </c>
      <c r="F193" s="13">
        <v>57570</v>
      </c>
      <c r="G193" s="13">
        <v>24773</v>
      </c>
      <c r="H193" s="13">
        <v>913</v>
      </c>
      <c r="I193" s="13">
        <v>946</v>
      </c>
      <c r="J193" s="13">
        <v>51472</v>
      </c>
      <c r="K193" s="13">
        <f t="shared" si="25"/>
        <v>45916</v>
      </c>
      <c r="L193" s="13">
        <v>837313</v>
      </c>
    </row>
    <row r="194" spans="1:12" ht="12.75">
      <c r="A194" s="16" t="s">
        <v>75</v>
      </c>
      <c r="B194" s="13">
        <v>127085</v>
      </c>
      <c r="C194" s="13">
        <v>139843</v>
      </c>
      <c r="D194" s="13">
        <v>393137</v>
      </c>
      <c r="E194" s="13">
        <f t="shared" si="24"/>
        <v>660065</v>
      </c>
      <c r="F194" s="13">
        <v>52354</v>
      </c>
      <c r="G194" s="13">
        <v>33183</v>
      </c>
      <c r="H194" s="13">
        <v>895</v>
      </c>
      <c r="I194" s="13">
        <v>335</v>
      </c>
      <c r="J194" s="13">
        <v>51474</v>
      </c>
      <c r="K194" s="13">
        <f t="shared" si="25"/>
        <v>45796</v>
      </c>
      <c r="L194" s="13">
        <v>844102</v>
      </c>
    </row>
    <row r="195" spans="1:12" ht="12.75">
      <c r="A195" s="16" t="s">
        <v>65</v>
      </c>
      <c r="B195" s="13">
        <v>143790</v>
      </c>
      <c r="C195" s="13">
        <v>133468</v>
      </c>
      <c r="D195" s="13">
        <v>396304</v>
      </c>
      <c r="E195" s="13">
        <f t="shared" si="24"/>
        <v>673562</v>
      </c>
      <c r="F195" s="13">
        <v>56720</v>
      </c>
      <c r="G195" s="13">
        <v>32558</v>
      </c>
      <c r="H195" s="13">
        <v>877</v>
      </c>
      <c r="I195" s="13">
        <v>2207</v>
      </c>
      <c r="J195" s="13">
        <v>52793</v>
      </c>
      <c r="K195" s="13">
        <f t="shared" si="25"/>
        <v>48118</v>
      </c>
      <c r="L195" s="13">
        <v>866835</v>
      </c>
    </row>
    <row r="196" spans="1:12" ht="15" customHeight="1">
      <c r="A196" s="12" t="s">
        <v>25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2.75">
      <c r="A197" s="16" t="s">
        <v>66</v>
      </c>
      <c r="B197" s="13">
        <v>144498</v>
      </c>
      <c r="C197" s="13">
        <v>136151</v>
      </c>
      <c r="D197" s="13">
        <v>392865</v>
      </c>
      <c r="E197" s="13">
        <f t="shared" ref="E197:E208" si="26">D197+C197+B197</f>
        <v>673514</v>
      </c>
      <c r="F197" s="13">
        <v>51146</v>
      </c>
      <c r="G197" s="13">
        <v>36215</v>
      </c>
      <c r="H197" s="13">
        <v>840</v>
      </c>
      <c r="I197" s="13">
        <v>550</v>
      </c>
      <c r="J197" s="13">
        <v>52794</v>
      </c>
      <c r="K197" s="13">
        <f t="shared" ref="K197:K208" si="27">L197-J197-I197-H197-G197-F197-E197</f>
        <v>52527</v>
      </c>
      <c r="L197" s="13">
        <v>867586</v>
      </c>
    </row>
    <row r="198" spans="1:12" ht="12.75">
      <c r="A198" s="16" t="s">
        <v>67</v>
      </c>
      <c r="B198" s="13">
        <v>144034</v>
      </c>
      <c r="C198" s="13">
        <v>140623</v>
      </c>
      <c r="D198" s="13">
        <v>391120</v>
      </c>
      <c r="E198" s="13">
        <f t="shared" si="26"/>
        <v>675777</v>
      </c>
      <c r="F198" s="13">
        <v>56711</v>
      </c>
      <c r="G198" s="13">
        <v>35724</v>
      </c>
      <c r="H198" s="13">
        <v>821</v>
      </c>
      <c r="I198" s="13">
        <v>537</v>
      </c>
      <c r="J198" s="13">
        <v>50793</v>
      </c>
      <c r="K198" s="13">
        <f t="shared" si="27"/>
        <v>54841</v>
      </c>
      <c r="L198" s="13">
        <v>875204</v>
      </c>
    </row>
    <row r="199" spans="1:12" ht="12.75">
      <c r="A199" s="16" t="s">
        <v>68</v>
      </c>
      <c r="B199" s="13">
        <v>145814</v>
      </c>
      <c r="C199" s="13">
        <v>140007</v>
      </c>
      <c r="D199" s="13">
        <v>400177</v>
      </c>
      <c r="E199" s="13">
        <f t="shared" si="26"/>
        <v>685998</v>
      </c>
      <c r="F199" s="13">
        <v>61607</v>
      </c>
      <c r="G199" s="13">
        <v>35085</v>
      </c>
      <c r="H199" s="13">
        <v>821</v>
      </c>
      <c r="I199" s="13">
        <v>202</v>
      </c>
      <c r="J199" s="13">
        <v>50704</v>
      </c>
      <c r="K199" s="13">
        <f t="shared" si="27"/>
        <v>56153</v>
      </c>
      <c r="L199" s="13">
        <v>890570</v>
      </c>
    </row>
    <row r="200" spans="1:12" ht="12.75">
      <c r="A200" s="16" t="s">
        <v>69</v>
      </c>
      <c r="B200" s="13">
        <v>145800</v>
      </c>
      <c r="C200" s="13">
        <v>144969</v>
      </c>
      <c r="D200" s="13">
        <v>401772</v>
      </c>
      <c r="E200" s="13">
        <f t="shared" si="26"/>
        <v>692541</v>
      </c>
      <c r="F200" s="13">
        <v>69148</v>
      </c>
      <c r="G200" s="13">
        <v>33826</v>
      </c>
      <c r="H200" s="13">
        <v>784</v>
      </c>
      <c r="I200" s="13">
        <v>637</v>
      </c>
      <c r="J200" s="13">
        <v>73585</v>
      </c>
      <c r="K200" s="13">
        <f t="shared" si="27"/>
        <v>36513</v>
      </c>
      <c r="L200" s="13">
        <v>907034</v>
      </c>
    </row>
    <row r="201" spans="1:12" ht="12.75">
      <c r="A201" s="16" t="s">
        <v>70</v>
      </c>
      <c r="B201" s="13">
        <v>145542</v>
      </c>
      <c r="C201" s="13">
        <v>142423</v>
      </c>
      <c r="D201" s="13">
        <v>405361</v>
      </c>
      <c r="E201" s="13">
        <f t="shared" si="26"/>
        <v>693326</v>
      </c>
      <c r="F201" s="13">
        <v>70405</v>
      </c>
      <c r="G201" s="13">
        <v>28914</v>
      </c>
      <c r="H201" s="13">
        <v>784</v>
      </c>
      <c r="I201" s="13">
        <v>551</v>
      </c>
      <c r="J201" s="13">
        <v>68745</v>
      </c>
      <c r="K201" s="13">
        <f t="shared" si="27"/>
        <v>43092</v>
      </c>
      <c r="L201" s="13">
        <v>905817</v>
      </c>
    </row>
    <row r="202" spans="1:12" ht="12.75">
      <c r="A202" s="16" t="s">
        <v>71</v>
      </c>
      <c r="B202" s="13">
        <v>158597</v>
      </c>
      <c r="C202" s="13">
        <v>139766</v>
      </c>
      <c r="D202" s="13">
        <v>406410</v>
      </c>
      <c r="E202" s="13">
        <f t="shared" si="26"/>
        <v>704773</v>
      </c>
      <c r="F202" s="13">
        <v>64015</v>
      </c>
      <c r="G202" s="13">
        <v>27327</v>
      </c>
      <c r="H202" s="13">
        <v>765</v>
      </c>
      <c r="I202" s="13">
        <v>285</v>
      </c>
      <c r="J202" s="13">
        <v>68142</v>
      </c>
      <c r="K202" s="13">
        <f t="shared" si="27"/>
        <v>47742</v>
      </c>
      <c r="L202" s="13">
        <v>913049</v>
      </c>
    </row>
    <row r="203" spans="1:12" ht="12.75">
      <c r="A203" s="16" t="s">
        <v>72</v>
      </c>
      <c r="B203" s="13">
        <v>165735</v>
      </c>
      <c r="C203" s="13">
        <v>142712</v>
      </c>
      <c r="D203" s="13">
        <v>410607</v>
      </c>
      <c r="E203" s="13">
        <f t="shared" si="26"/>
        <v>719054</v>
      </c>
      <c r="F203" s="13">
        <v>60923</v>
      </c>
      <c r="G203" s="13">
        <v>32489</v>
      </c>
      <c r="H203" s="13">
        <v>746</v>
      </c>
      <c r="I203" s="13">
        <v>926</v>
      </c>
      <c r="J203" s="13">
        <v>68538</v>
      </c>
      <c r="K203" s="13">
        <f t="shared" si="27"/>
        <v>44063</v>
      </c>
      <c r="L203" s="13">
        <v>926739</v>
      </c>
    </row>
    <row r="204" spans="1:12" ht="12.75">
      <c r="A204" s="16" t="s">
        <v>73</v>
      </c>
      <c r="B204" s="13">
        <v>161585</v>
      </c>
      <c r="C204" s="13">
        <v>142542</v>
      </c>
      <c r="D204" s="13">
        <v>412894</v>
      </c>
      <c r="E204" s="13">
        <f t="shared" si="26"/>
        <v>717021</v>
      </c>
      <c r="F204" s="13">
        <v>74372</v>
      </c>
      <c r="G204" s="13">
        <v>34349</v>
      </c>
      <c r="H204" s="13">
        <v>728</v>
      </c>
      <c r="I204" s="13">
        <v>1230</v>
      </c>
      <c r="J204" s="13">
        <v>69136</v>
      </c>
      <c r="K204" s="13">
        <f t="shared" si="27"/>
        <v>47186</v>
      </c>
      <c r="L204" s="13">
        <v>944022</v>
      </c>
    </row>
    <row r="205" spans="1:12" ht="12.75">
      <c r="A205" s="16" t="s">
        <v>77</v>
      </c>
      <c r="B205" s="13">
        <v>166498</v>
      </c>
      <c r="C205" s="13">
        <v>145854</v>
      </c>
      <c r="D205" s="13">
        <v>415866</v>
      </c>
      <c r="E205" s="13">
        <f t="shared" si="26"/>
        <v>728218</v>
      </c>
      <c r="F205" s="13">
        <v>53349</v>
      </c>
      <c r="G205" s="13">
        <v>33271</v>
      </c>
      <c r="H205" s="13">
        <v>689</v>
      </c>
      <c r="I205" s="13">
        <v>274</v>
      </c>
      <c r="J205" s="13">
        <v>69138</v>
      </c>
      <c r="K205" s="13">
        <f t="shared" si="27"/>
        <v>48863</v>
      </c>
      <c r="L205" s="13">
        <v>933802</v>
      </c>
    </row>
    <row r="206" spans="1:12" ht="12.75">
      <c r="A206" s="16" t="s">
        <v>74</v>
      </c>
      <c r="B206" s="13">
        <v>163432</v>
      </c>
      <c r="C206" s="13">
        <v>154383</v>
      </c>
      <c r="D206" s="13">
        <v>405468</v>
      </c>
      <c r="E206" s="13">
        <f t="shared" si="26"/>
        <v>723283</v>
      </c>
      <c r="F206" s="13">
        <v>65981</v>
      </c>
      <c r="G206" s="13">
        <v>31118</v>
      </c>
      <c r="H206" s="13">
        <v>670</v>
      </c>
      <c r="I206" s="13">
        <v>2471</v>
      </c>
      <c r="J206" s="13">
        <v>69140</v>
      </c>
      <c r="K206" s="13">
        <f t="shared" si="27"/>
        <v>52982</v>
      </c>
      <c r="L206" s="13">
        <v>945645</v>
      </c>
    </row>
    <row r="207" spans="1:12" ht="12.75">
      <c r="A207" s="16" t="s">
        <v>75</v>
      </c>
      <c r="B207" s="13">
        <v>172039</v>
      </c>
      <c r="C207" s="13">
        <v>149938</v>
      </c>
      <c r="D207" s="13">
        <v>403839</v>
      </c>
      <c r="E207" s="13">
        <f t="shared" si="26"/>
        <v>725816</v>
      </c>
      <c r="F207" s="13">
        <v>51806</v>
      </c>
      <c r="G207" s="13">
        <v>30883</v>
      </c>
      <c r="H207" s="13">
        <v>656</v>
      </c>
      <c r="I207" s="13">
        <v>286</v>
      </c>
      <c r="J207" s="13">
        <v>69704</v>
      </c>
      <c r="K207" s="13">
        <f t="shared" si="27"/>
        <v>55718</v>
      </c>
      <c r="L207" s="13">
        <v>934869</v>
      </c>
    </row>
    <row r="208" spans="1:12" ht="12.75">
      <c r="A208" s="16" t="s">
        <v>65</v>
      </c>
      <c r="B208" s="13">
        <v>174405</v>
      </c>
      <c r="C208" s="13">
        <v>150914</v>
      </c>
      <c r="D208" s="13">
        <v>405151</v>
      </c>
      <c r="E208" s="13">
        <f t="shared" si="26"/>
        <v>730470</v>
      </c>
      <c r="F208" s="13">
        <v>41474</v>
      </c>
      <c r="G208" s="13">
        <v>29987</v>
      </c>
      <c r="H208" s="13">
        <v>632</v>
      </c>
      <c r="I208" s="13">
        <v>1110</v>
      </c>
      <c r="J208" s="13">
        <v>70591</v>
      </c>
      <c r="K208" s="13">
        <f t="shared" si="27"/>
        <v>53497</v>
      </c>
      <c r="L208" s="13">
        <v>927761</v>
      </c>
    </row>
    <row r="209" spans="1:12" ht="12.75">
      <c r="A209" s="12" t="s">
        <v>26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2.75">
      <c r="A210" s="16" t="s">
        <v>66</v>
      </c>
      <c r="B210" s="13">
        <v>176687</v>
      </c>
      <c r="C210" s="13">
        <v>151280</v>
      </c>
      <c r="D210" s="13">
        <v>408995</v>
      </c>
      <c r="E210" s="13">
        <f t="shared" ref="E210:E221" si="28">D210+C210+B210</f>
        <v>736962</v>
      </c>
      <c r="F210" s="13">
        <v>53071</v>
      </c>
      <c r="G210" s="13">
        <v>29054</v>
      </c>
      <c r="H210" s="13">
        <v>612</v>
      </c>
      <c r="I210" s="13">
        <v>1452</v>
      </c>
      <c r="J210" s="13">
        <v>72875</v>
      </c>
      <c r="K210" s="13">
        <f t="shared" ref="K210:K221" si="29">L210-J210-I210-H210-G210-F210-E210</f>
        <v>47581</v>
      </c>
      <c r="L210" s="13">
        <v>941607</v>
      </c>
    </row>
    <row r="211" spans="1:12" ht="12.75">
      <c r="A211" s="16" t="s">
        <v>67</v>
      </c>
      <c r="B211" s="13">
        <v>187535</v>
      </c>
      <c r="C211" s="13">
        <v>160113</v>
      </c>
      <c r="D211" s="13">
        <v>400822</v>
      </c>
      <c r="E211" s="13">
        <f t="shared" si="28"/>
        <v>748470</v>
      </c>
      <c r="F211" s="13">
        <v>49998</v>
      </c>
      <c r="G211" s="13">
        <v>26807</v>
      </c>
      <c r="H211" s="13">
        <v>612</v>
      </c>
      <c r="I211" s="13">
        <v>357</v>
      </c>
      <c r="J211" s="13">
        <v>73322</v>
      </c>
      <c r="K211" s="13">
        <f t="shared" si="29"/>
        <v>50142</v>
      </c>
      <c r="L211" s="13">
        <v>949708</v>
      </c>
    </row>
    <row r="212" spans="1:12" ht="12.75">
      <c r="A212" s="16" t="s">
        <v>68</v>
      </c>
      <c r="B212" s="13">
        <v>190193</v>
      </c>
      <c r="C212" s="13">
        <v>161717</v>
      </c>
      <c r="D212" s="13">
        <v>406619</v>
      </c>
      <c r="E212" s="13">
        <f t="shared" si="28"/>
        <v>758529</v>
      </c>
      <c r="F212" s="13">
        <v>47325</v>
      </c>
      <c r="G212" s="13">
        <v>27598</v>
      </c>
      <c r="H212" s="13">
        <v>573</v>
      </c>
      <c r="I212" s="13">
        <v>297</v>
      </c>
      <c r="J212" s="13">
        <v>73324</v>
      </c>
      <c r="K212" s="13">
        <f t="shared" si="29"/>
        <v>48172</v>
      </c>
      <c r="L212" s="13">
        <v>955818</v>
      </c>
    </row>
    <row r="213" spans="1:12" ht="12.75">
      <c r="A213" s="16" t="s">
        <v>69</v>
      </c>
      <c r="B213" s="13">
        <v>195240</v>
      </c>
      <c r="C213" s="13">
        <v>165917</v>
      </c>
      <c r="D213" s="13">
        <v>407611</v>
      </c>
      <c r="E213" s="13">
        <f t="shared" si="28"/>
        <v>768768</v>
      </c>
      <c r="F213" s="13">
        <v>54970</v>
      </c>
      <c r="G213" s="13">
        <v>27600</v>
      </c>
      <c r="H213" s="13">
        <v>575</v>
      </c>
      <c r="I213" s="13">
        <v>577</v>
      </c>
      <c r="J213" s="13">
        <v>84707</v>
      </c>
      <c r="K213" s="13">
        <f t="shared" si="29"/>
        <v>35353</v>
      </c>
      <c r="L213" s="13">
        <v>972550</v>
      </c>
    </row>
    <row r="214" spans="1:12" ht="12.75">
      <c r="A214" s="16" t="s">
        <v>70</v>
      </c>
      <c r="B214" s="13">
        <v>186946</v>
      </c>
      <c r="C214" s="13">
        <v>168572</v>
      </c>
      <c r="D214" s="13">
        <v>410316</v>
      </c>
      <c r="E214" s="13">
        <f t="shared" si="28"/>
        <v>765834</v>
      </c>
      <c r="F214" s="13">
        <v>47530</v>
      </c>
      <c r="G214" s="13">
        <v>32742</v>
      </c>
      <c r="H214" s="13">
        <v>553</v>
      </c>
      <c r="I214" s="13">
        <v>577</v>
      </c>
      <c r="J214" s="13">
        <v>79916</v>
      </c>
      <c r="K214" s="13">
        <f t="shared" si="29"/>
        <v>37646</v>
      </c>
      <c r="L214" s="13">
        <v>964798</v>
      </c>
    </row>
    <row r="215" spans="1:12" ht="12.75">
      <c r="A215" s="16" t="s">
        <v>71</v>
      </c>
      <c r="B215" s="13">
        <v>198982</v>
      </c>
      <c r="C215" s="13">
        <v>177928</v>
      </c>
      <c r="D215" s="13">
        <v>414905</v>
      </c>
      <c r="E215" s="13">
        <f t="shared" si="28"/>
        <v>791815</v>
      </c>
      <c r="F215" s="13">
        <v>46017</v>
      </c>
      <c r="G215" s="13">
        <v>34594</v>
      </c>
      <c r="H215" s="13">
        <v>533</v>
      </c>
      <c r="I215" s="13">
        <v>526</v>
      </c>
      <c r="J215" s="13">
        <v>72918</v>
      </c>
      <c r="K215" s="13">
        <f t="shared" si="29"/>
        <v>48743</v>
      </c>
      <c r="L215" s="13">
        <v>995146</v>
      </c>
    </row>
    <row r="216" spans="1:12" ht="12.75">
      <c r="A216" s="16" t="s">
        <v>72</v>
      </c>
      <c r="B216" s="13">
        <v>201446</v>
      </c>
      <c r="C216" s="13">
        <v>174528</v>
      </c>
      <c r="D216" s="13">
        <v>420463</v>
      </c>
      <c r="E216" s="13">
        <f t="shared" si="28"/>
        <v>796437</v>
      </c>
      <c r="F216" s="13">
        <v>42533</v>
      </c>
      <c r="G216" s="13">
        <v>42943</v>
      </c>
      <c r="H216" s="13">
        <v>513</v>
      </c>
      <c r="I216" s="13">
        <v>394</v>
      </c>
      <c r="J216" s="13">
        <v>72919</v>
      </c>
      <c r="K216" s="13">
        <f t="shared" si="29"/>
        <v>50157</v>
      </c>
      <c r="L216" s="13">
        <v>1005896</v>
      </c>
    </row>
    <row r="217" spans="1:12" ht="12.75">
      <c r="A217" s="16" t="s">
        <v>73</v>
      </c>
      <c r="B217" s="13">
        <v>194599</v>
      </c>
      <c r="C217" s="13">
        <v>174632</v>
      </c>
      <c r="D217" s="13">
        <v>428588</v>
      </c>
      <c r="E217" s="13">
        <f t="shared" si="28"/>
        <v>797819</v>
      </c>
      <c r="F217" s="13">
        <v>48303</v>
      </c>
      <c r="G217" s="13">
        <v>40984</v>
      </c>
      <c r="H217" s="13">
        <v>473</v>
      </c>
      <c r="I217" s="13">
        <v>573</v>
      </c>
      <c r="J217" s="13">
        <v>70921</v>
      </c>
      <c r="K217" s="13">
        <f t="shared" si="29"/>
        <v>55634</v>
      </c>
      <c r="L217" s="13">
        <v>1014707</v>
      </c>
    </row>
    <row r="218" spans="1:12" ht="12.75">
      <c r="A218" s="16" t="s">
        <v>77</v>
      </c>
      <c r="B218" s="13">
        <v>203917</v>
      </c>
      <c r="C218" s="13">
        <v>172316</v>
      </c>
      <c r="D218" s="13">
        <v>426868</v>
      </c>
      <c r="E218" s="13">
        <f t="shared" si="28"/>
        <v>803101</v>
      </c>
      <c r="F218" s="13">
        <v>47779</v>
      </c>
      <c r="G218" s="13">
        <v>42178</v>
      </c>
      <c r="H218" s="13">
        <v>473</v>
      </c>
      <c r="I218" s="13">
        <v>501</v>
      </c>
      <c r="J218" s="13">
        <v>69923</v>
      </c>
      <c r="K218" s="13">
        <f t="shared" si="29"/>
        <v>59612</v>
      </c>
      <c r="L218" s="13">
        <v>1023567</v>
      </c>
    </row>
    <row r="219" spans="1:12" ht="12.75">
      <c r="A219" s="16" t="s">
        <v>74</v>
      </c>
      <c r="B219" s="13">
        <v>224370</v>
      </c>
      <c r="C219" s="13">
        <v>173258</v>
      </c>
      <c r="D219" s="13">
        <v>415783</v>
      </c>
      <c r="E219" s="13">
        <f t="shared" si="28"/>
        <v>813411</v>
      </c>
      <c r="F219" s="13">
        <v>45972</v>
      </c>
      <c r="G219" s="13">
        <v>41787</v>
      </c>
      <c r="H219" s="13">
        <v>432</v>
      </c>
      <c r="I219" s="13">
        <v>252</v>
      </c>
      <c r="J219" s="13">
        <v>69923</v>
      </c>
      <c r="K219" s="13">
        <f t="shared" si="29"/>
        <v>67432</v>
      </c>
      <c r="L219" s="13">
        <v>1039209</v>
      </c>
    </row>
    <row r="220" spans="1:12" ht="12.75">
      <c r="A220" s="16" t="s">
        <v>75</v>
      </c>
      <c r="B220" s="13">
        <v>227686</v>
      </c>
      <c r="C220" s="13">
        <v>176277</v>
      </c>
      <c r="D220" s="13">
        <v>420390</v>
      </c>
      <c r="E220" s="13">
        <f t="shared" si="28"/>
        <v>824353</v>
      </c>
      <c r="F220" s="13">
        <v>49528</v>
      </c>
      <c r="G220" s="13">
        <v>40866</v>
      </c>
      <c r="H220" s="13">
        <v>432</v>
      </c>
      <c r="I220" s="13">
        <v>530</v>
      </c>
      <c r="J220" s="13">
        <v>69925</v>
      </c>
      <c r="K220" s="13">
        <f t="shared" si="29"/>
        <v>74000</v>
      </c>
      <c r="L220" s="13">
        <v>1059634</v>
      </c>
    </row>
    <row r="221" spans="1:12" ht="12.75">
      <c r="A221" s="16" t="s">
        <v>65</v>
      </c>
      <c r="B221" s="13">
        <v>210394</v>
      </c>
      <c r="C221" s="13">
        <v>184352</v>
      </c>
      <c r="D221" s="13">
        <v>426462</v>
      </c>
      <c r="E221" s="13">
        <f t="shared" si="28"/>
        <v>821208</v>
      </c>
      <c r="F221" s="13">
        <v>56761</v>
      </c>
      <c r="G221" s="13">
        <v>45712</v>
      </c>
      <c r="H221" s="13">
        <v>411</v>
      </c>
      <c r="I221" s="13">
        <v>2118</v>
      </c>
      <c r="J221" s="13">
        <v>71332</v>
      </c>
      <c r="K221" s="13">
        <f t="shared" si="29"/>
        <v>90189</v>
      </c>
      <c r="L221" s="13">
        <v>1087731</v>
      </c>
    </row>
    <row r="222" spans="1:12" ht="12.75">
      <c r="A222" s="11" t="s">
        <v>56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ht="12.75">
      <c r="A223" s="16" t="s">
        <v>66</v>
      </c>
      <c r="B223" s="9">
        <v>205584</v>
      </c>
      <c r="C223" s="9">
        <v>188867</v>
      </c>
      <c r="D223" s="9">
        <v>407811</v>
      </c>
      <c r="E223" s="13">
        <v>802262</v>
      </c>
      <c r="F223" s="9">
        <v>57280</v>
      </c>
      <c r="G223" s="9">
        <v>58015</v>
      </c>
      <c r="H223" s="9">
        <v>411</v>
      </c>
      <c r="I223" s="9">
        <v>655</v>
      </c>
      <c r="J223" s="9">
        <v>76919</v>
      </c>
      <c r="K223" s="13">
        <v>92120</v>
      </c>
      <c r="L223" s="9">
        <v>1087662</v>
      </c>
    </row>
    <row r="224" spans="1:12" ht="12.75">
      <c r="A224" s="16" t="s">
        <v>67</v>
      </c>
      <c r="B224" s="9">
        <v>215984</v>
      </c>
      <c r="C224" s="9">
        <v>191342</v>
      </c>
      <c r="D224" s="9">
        <v>405002</v>
      </c>
      <c r="E224" s="13">
        <v>812328</v>
      </c>
      <c r="F224" s="9">
        <v>60412</v>
      </c>
      <c r="G224" s="9">
        <v>57838</v>
      </c>
      <c r="H224" s="9">
        <v>370</v>
      </c>
      <c r="I224" s="9">
        <v>402</v>
      </c>
      <c r="J224" s="9">
        <v>76918</v>
      </c>
      <c r="K224" s="13">
        <v>101965</v>
      </c>
      <c r="L224" s="9">
        <v>1110233</v>
      </c>
    </row>
    <row r="225" spans="1:16" ht="12.75">
      <c r="A225" s="16" t="s">
        <v>68</v>
      </c>
      <c r="B225" s="9">
        <v>261433</v>
      </c>
      <c r="C225" s="9">
        <v>197803</v>
      </c>
      <c r="D225" s="9">
        <v>392441</v>
      </c>
      <c r="E225" s="13">
        <v>851677</v>
      </c>
      <c r="F225" s="9">
        <v>69258</v>
      </c>
      <c r="G225" s="9">
        <v>58952</v>
      </c>
      <c r="H225" s="9">
        <v>349</v>
      </c>
      <c r="I225" s="9">
        <v>1030</v>
      </c>
      <c r="J225" s="9">
        <v>76920</v>
      </c>
      <c r="K225" s="13">
        <v>102356</v>
      </c>
      <c r="L225" s="9">
        <v>1160542</v>
      </c>
    </row>
    <row r="226" spans="1:16" ht="12.75">
      <c r="A226" s="16" t="s">
        <v>69</v>
      </c>
      <c r="B226" s="9">
        <v>270360</v>
      </c>
      <c r="C226" s="9">
        <v>205185</v>
      </c>
      <c r="D226" s="9">
        <v>396265</v>
      </c>
      <c r="E226" s="13">
        <v>871810</v>
      </c>
      <c r="F226" s="9">
        <v>63312</v>
      </c>
      <c r="G226" s="9">
        <v>58601</v>
      </c>
      <c r="H226" s="9">
        <v>331</v>
      </c>
      <c r="I226" s="9">
        <v>1388</v>
      </c>
      <c r="J226" s="9">
        <v>106796</v>
      </c>
      <c r="K226" s="13">
        <v>74423</v>
      </c>
      <c r="L226" s="9">
        <v>1176661</v>
      </c>
      <c r="P226" s="18"/>
    </row>
    <row r="227" spans="1:16" ht="12.75">
      <c r="A227" s="16" t="s">
        <v>70</v>
      </c>
      <c r="B227" s="9">
        <v>275980</v>
      </c>
      <c r="C227" s="9">
        <v>202407</v>
      </c>
      <c r="D227" s="9">
        <v>387620</v>
      </c>
      <c r="E227" s="13">
        <v>866007</v>
      </c>
      <c r="F227" s="9">
        <v>59177</v>
      </c>
      <c r="G227" s="9">
        <v>52656</v>
      </c>
      <c r="H227" s="9">
        <v>307</v>
      </c>
      <c r="I227" s="9">
        <v>1968</v>
      </c>
      <c r="J227" s="9">
        <v>104798</v>
      </c>
      <c r="K227" s="13">
        <v>82597</v>
      </c>
      <c r="L227" s="9">
        <v>1167510</v>
      </c>
    </row>
    <row r="228" spans="1:16" ht="12.75">
      <c r="A228" s="16" t="s">
        <v>71</v>
      </c>
      <c r="B228" s="9">
        <v>275825</v>
      </c>
      <c r="C228" s="9">
        <v>205940</v>
      </c>
      <c r="D228" s="9">
        <v>380605</v>
      </c>
      <c r="E228" s="13">
        <v>862370</v>
      </c>
      <c r="F228" s="9">
        <v>66311</v>
      </c>
      <c r="G228" s="9">
        <v>52491</v>
      </c>
      <c r="H228" s="9">
        <v>286</v>
      </c>
      <c r="I228" s="9">
        <v>1938</v>
      </c>
      <c r="J228" s="9">
        <v>104966</v>
      </c>
      <c r="K228" s="13">
        <v>83752</v>
      </c>
      <c r="L228" s="9">
        <v>1172114</v>
      </c>
    </row>
    <row r="229" spans="1:16" ht="12.75">
      <c r="A229" s="16" t="s">
        <v>72</v>
      </c>
      <c r="B229" s="9">
        <v>279529</v>
      </c>
      <c r="C229" s="9">
        <v>202819</v>
      </c>
      <c r="D229" s="9">
        <v>383599</v>
      </c>
      <c r="E229" s="13">
        <v>865947</v>
      </c>
      <c r="F229" s="9">
        <v>75189</v>
      </c>
      <c r="G229" s="9">
        <v>53374</v>
      </c>
      <c r="H229" s="9">
        <v>286</v>
      </c>
      <c r="I229" s="9">
        <v>4465</v>
      </c>
      <c r="J229" s="9">
        <v>96969</v>
      </c>
      <c r="K229" s="13">
        <v>91674</v>
      </c>
      <c r="L229" s="9">
        <v>1187904</v>
      </c>
    </row>
    <row r="230" spans="1:16" ht="12.75">
      <c r="A230" s="16" t="s">
        <v>73</v>
      </c>
      <c r="B230" s="9">
        <v>251586</v>
      </c>
      <c r="C230" s="9">
        <v>209628</v>
      </c>
      <c r="D230" s="9">
        <v>389460</v>
      </c>
      <c r="E230" s="13">
        <v>850674</v>
      </c>
      <c r="F230" s="9">
        <v>85371</v>
      </c>
      <c r="G230" s="9">
        <v>53839</v>
      </c>
      <c r="H230" s="9">
        <v>286</v>
      </c>
      <c r="I230" s="9">
        <v>5351</v>
      </c>
      <c r="J230" s="9">
        <v>96971</v>
      </c>
      <c r="K230" s="13">
        <v>91104</v>
      </c>
      <c r="L230" s="9">
        <v>1183596</v>
      </c>
    </row>
    <row r="231" spans="1:16" ht="12.75">
      <c r="A231" s="16" t="s">
        <v>77</v>
      </c>
      <c r="B231" s="9">
        <v>247459</v>
      </c>
      <c r="C231" s="9">
        <v>207453</v>
      </c>
      <c r="D231" s="9">
        <v>393645</v>
      </c>
      <c r="E231" s="13">
        <v>848557</v>
      </c>
      <c r="F231" s="9">
        <v>89493</v>
      </c>
      <c r="G231" s="9">
        <v>53542</v>
      </c>
      <c r="H231" s="9">
        <v>222</v>
      </c>
      <c r="I231" s="9">
        <v>2145</v>
      </c>
      <c r="J231" s="9">
        <v>96158</v>
      </c>
      <c r="K231" s="13">
        <v>84833</v>
      </c>
      <c r="L231" s="9">
        <v>1174950</v>
      </c>
    </row>
    <row r="232" spans="1:16" ht="12.75">
      <c r="A232" s="16" t="s">
        <v>74</v>
      </c>
      <c r="B232" s="9">
        <v>233923</v>
      </c>
      <c r="C232" s="9">
        <v>213005</v>
      </c>
      <c r="D232" s="9">
        <v>400143</v>
      </c>
      <c r="E232" s="13">
        <v>847071</v>
      </c>
      <c r="F232" s="9">
        <v>77707</v>
      </c>
      <c r="G232" s="9">
        <v>49654</v>
      </c>
      <c r="H232" s="9">
        <v>200</v>
      </c>
      <c r="I232" s="9">
        <v>2250</v>
      </c>
      <c r="J232" s="9">
        <v>90156</v>
      </c>
      <c r="K232" s="13">
        <v>87409</v>
      </c>
      <c r="L232" s="9">
        <v>1154447</v>
      </c>
    </row>
    <row r="233" spans="1:16" ht="12.75">
      <c r="A233" s="16" t="s">
        <v>75</v>
      </c>
      <c r="B233" s="9">
        <v>242752</v>
      </c>
      <c r="C233" s="9">
        <v>211926</v>
      </c>
      <c r="D233" s="9">
        <v>401987</v>
      </c>
      <c r="E233" s="13">
        <v>856665</v>
      </c>
      <c r="F233" s="9">
        <v>81326</v>
      </c>
      <c r="G233" s="9">
        <v>49223</v>
      </c>
      <c r="H233" s="9">
        <v>179</v>
      </c>
      <c r="I233" s="9">
        <v>2159</v>
      </c>
      <c r="J233" s="9">
        <v>89156</v>
      </c>
      <c r="K233" s="13">
        <v>93773</v>
      </c>
      <c r="L233" s="9">
        <v>1172481</v>
      </c>
    </row>
    <row r="234" spans="1:16" ht="12.75">
      <c r="A234" s="16" t="s">
        <v>65</v>
      </c>
      <c r="B234" s="9">
        <v>239554</v>
      </c>
      <c r="C234" s="9">
        <v>216636</v>
      </c>
      <c r="D234" s="9">
        <v>410549</v>
      </c>
      <c r="E234" s="13">
        <v>866739</v>
      </c>
      <c r="F234" s="9">
        <v>76773</v>
      </c>
      <c r="G234" s="9">
        <v>48950</v>
      </c>
      <c r="H234" s="9">
        <v>157</v>
      </c>
      <c r="I234" s="9">
        <v>1562</v>
      </c>
      <c r="J234" s="9">
        <v>89108</v>
      </c>
      <c r="K234" s="13">
        <v>100998</v>
      </c>
      <c r="L234" s="9">
        <v>1184287</v>
      </c>
    </row>
    <row r="235" spans="1:16" ht="14.25" customHeight="1">
      <c r="A235" s="10" t="s">
        <v>36</v>
      </c>
      <c r="B235" s="9"/>
      <c r="C235" s="9"/>
      <c r="D235" s="9"/>
      <c r="E235" s="13"/>
      <c r="F235" s="9"/>
      <c r="G235" s="9"/>
      <c r="H235" s="9"/>
      <c r="I235" s="9"/>
      <c r="J235" s="9"/>
      <c r="K235" s="9"/>
      <c r="L235" s="9"/>
    </row>
    <row r="236" spans="1:16" ht="12.75">
      <c r="A236" s="16" t="s">
        <v>66</v>
      </c>
      <c r="B236" s="9">
        <v>245739</v>
      </c>
      <c r="C236" s="9">
        <v>217062</v>
      </c>
      <c r="D236" s="9">
        <v>418154</v>
      </c>
      <c r="E236" s="9">
        <v>880955</v>
      </c>
      <c r="F236" s="9">
        <v>77871</v>
      </c>
      <c r="G236" s="9">
        <v>48632</v>
      </c>
      <c r="H236" s="9">
        <v>138</v>
      </c>
      <c r="I236" s="9">
        <v>1885</v>
      </c>
      <c r="J236" s="9">
        <v>92237</v>
      </c>
      <c r="K236" s="9">
        <v>106832</v>
      </c>
      <c r="L236" s="9">
        <v>1208550</v>
      </c>
    </row>
    <row r="237" spans="1:16" ht="12.75">
      <c r="A237" s="16" t="s">
        <v>67</v>
      </c>
      <c r="B237" s="9">
        <v>241083</v>
      </c>
      <c r="C237" s="9">
        <v>218239</v>
      </c>
      <c r="D237" s="9">
        <v>418704</v>
      </c>
      <c r="E237" s="9">
        <v>878026</v>
      </c>
      <c r="F237" s="9">
        <v>91046</v>
      </c>
      <c r="G237" s="9">
        <v>43826</v>
      </c>
      <c r="H237" s="9">
        <v>114</v>
      </c>
      <c r="I237" s="9">
        <v>947</v>
      </c>
      <c r="J237" s="9">
        <v>92235</v>
      </c>
      <c r="K237" s="9">
        <v>104101</v>
      </c>
      <c r="L237" s="9">
        <v>1210295</v>
      </c>
    </row>
    <row r="238" spans="1:16" ht="12.75">
      <c r="A238" s="16" t="s">
        <v>68</v>
      </c>
      <c r="B238" s="9">
        <v>251958</v>
      </c>
      <c r="C238" s="9">
        <v>214910</v>
      </c>
      <c r="D238" s="9">
        <v>422247</v>
      </c>
      <c r="E238" s="9">
        <v>889115</v>
      </c>
      <c r="F238" s="9">
        <v>88554</v>
      </c>
      <c r="G238" s="9">
        <v>45267</v>
      </c>
      <c r="H238" s="9">
        <v>91</v>
      </c>
      <c r="I238" s="9">
        <v>1426</v>
      </c>
      <c r="J238" s="9">
        <v>95741</v>
      </c>
      <c r="K238" s="9">
        <v>123960</v>
      </c>
      <c r="L238" s="9">
        <v>1244154</v>
      </c>
    </row>
    <row r="239" spans="1:16" ht="12.75">
      <c r="A239" s="16" t="s">
        <v>69</v>
      </c>
      <c r="B239" s="9">
        <v>257076</v>
      </c>
      <c r="C239" s="9">
        <v>217025</v>
      </c>
      <c r="D239" s="9">
        <v>427329</v>
      </c>
      <c r="E239" s="9">
        <v>901430</v>
      </c>
      <c r="F239" s="9">
        <v>88126</v>
      </c>
      <c r="G239" s="9">
        <v>46506</v>
      </c>
      <c r="H239" s="9">
        <v>69</v>
      </c>
      <c r="I239" s="9">
        <v>750</v>
      </c>
      <c r="J239" s="9">
        <v>130273</v>
      </c>
      <c r="K239" s="9">
        <v>89430</v>
      </c>
      <c r="L239" s="9">
        <v>1256584</v>
      </c>
    </row>
    <row r="240" spans="1:16" ht="12.75">
      <c r="A240" s="16" t="s">
        <v>70</v>
      </c>
      <c r="B240" s="9">
        <v>245114</v>
      </c>
      <c r="C240" s="9">
        <v>223002</v>
      </c>
      <c r="D240" s="9">
        <v>435309</v>
      </c>
      <c r="E240" s="9">
        <v>903425</v>
      </c>
      <c r="F240" s="9">
        <v>95585</v>
      </c>
      <c r="G240" s="9">
        <v>45759</v>
      </c>
      <c r="H240" s="9">
        <v>46</v>
      </c>
      <c r="I240" s="9">
        <v>2867</v>
      </c>
      <c r="J240" s="9">
        <v>126195</v>
      </c>
      <c r="K240" s="9">
        <v>96784</v>
      </c>
      <c r="L240" s="9">
        <v>1270661</v>
      </c>
    </row>
    <row r="241" spans="1:12" ht="12.75">
      <c r="A241" s="16" t="s">
        <v>71</v>
      </c>
      <c r="B241" s="9">
        <v>243708</v>
      </c>
      <c r="C241" s="9">
        <v>217865</v>
      </c>
      <c r="D241" s="9">
        <v>437105</v>
      </c>
      <c r="E241" s="9">
        <v>898678</v>
      </c>
      <c r="F241" s="9">
        <v>87847</v>
      </c>
      <c r="G241" s="9">
        <v>45267</v>
      </c>
      <c r="H241" s="9">
        <v>24</v>
      </c>
      <c r="I241" s="9">
        <v>2156</v>
      </c>
      <c r="J241" s="9">
        <v>123999</v>
      </c>
      <c r="K241" s="9">
        <v>103677</v>
      </c>
      <c r="L241" s="9">
        <v>1261648</v>
      </c>
    </row>
    <row r="242" spans="1:12" ht="12.75">
      <c r="A242" s="16" t="s">
        <v>72</v>
      </c>
      <c r="B242" s="9">
        <v>247432</v>
      </c>
      <c r="C242" s="9">
        <v>219794</v>
      </c>
      <c r="D242" s="9">
        <v>439696</v>
      </c>
      <c r="E242" s="9">
        <v>906922</v>
      </c>
      <c r="F242" s="9">
        <v>124986</v>
      </c>
      <c r="G242" s="9">
        <v>45537</v>
      </c>
      <c r="H242" s="9">
        <v>1</v>
      </c>
      <c r="I242" s="9">
        <v>548</v>
      </c>
      <c r="J242" s="9">
        <v>114001</v>
      </c>
      <c r="K242" s="9">
        <v>107691</v>
      </c>
      <c r="L242" s="9">
        <v>1299686</v>
      </c>
    </row>
    <row r="243" spans="1:12" ht="12.75">
      <c r="A243" s="16" t="s">
        <v>73</v>
      </c>
      <c r="B243" s="9">
        <v>259414</v>
      </c>
      <c r="C243" s="9">
        <v>220471</v>
      </c>
      <c r="D243" s="9">
        <v>439062</v>
      </c>
      <c r="E243" s="9">
        <v>918947</v>
      </c>
      <c r="F243" s="9">
        <v>83311</v>
      </c>
      <c r="G243" s="9">
        <v>45126</v>
      </c>
      <c r="H243" s="9">
        <v>0</v>
      </c>
      <c r="I243" s="9">
        <v>780</v>
      </c>
      <c r="J243" s="9">
        <v>110004</v>
      </c>
      <c r="K243" s="9">
        <v>111650</v>
      </c>
      <c r="L243" s="9">
        <v>1269818</v>
      </c>
    </row>
    <row r="244" spans="1:12" ht="12.75">
      <c r="A244" s="16" t="s">
        <v>77</v>
      </c>
      <c r="B244" s="9">
        <v>241117</v>
      </c>
      <c r="C244" s="9">
        <v>219597</v>
      </c>
      <c r="D244" s="9">
        <v>439490</v>
      </c>
      <c r="E244" s="9">
        <v>900204</v>
      </c>
      <c r="F244" s="9">
        <v>93096</v>
      </c>
      <c r="G244" s="9">
        <v>44911</v>
      </c>
      <c r="H244" s="9">
        <v>0</v>
      </c>
      <c r="I244" s="9">
        <v>2167</v>
      </c>
      <c r="J244" s="9">
        <v>110005</v>
      </c>
      <c r="K244" s="9">
        <v>119542</v>
      </c>
      <c r="L244" s="9">
        <v>1269925</v>
      </c>
    </row>
    <row r="245" spans="1:12" ht="12.75">
      <c r="A245" s="16" t="s">
        <v>74</v>
      </c>
      <c r="B245" s="9">
        <v>220440</v>
      </c>
      <c r="C245" s="9">
        <v>222668</v>
      </c>
      <c r="D245" s="9">
        <v>443893</v>
      </c>
      <c r="E245" s="9">
        <v>887001</v>
      </c>
      <c r="F245" s="9">
        <v>75617</v>
      </c>
      <c r="G245" s="9">
        <v>43856</v>
      </c>
      <c r="H245" s="9">
        <v>0</v>
      </c>
      <c r="I245" s="9">
        <v>406</v>
      </c>
      <c r="J245" s="9">
        <v>115577</v>
      </c>
      <c r="K245" s="9">
        <v>118882</v>
      </c>
      <c r="L245" s="9">
        <v>1241339</v>
      </c>
    </row>
    <row r="246" spans="1:12" ht="12.75">
      <c r="A246" s="16" t="s">
        <v>75</v>
      </c>
      <c r="B246" s="9">
        <v>216338</v>
      </c>
      <c r="C246" s="9">
        <v>220239</v>
      </c>
      <c r="D246" s="9">
        <v>443523</v>
      </c>
      <c r="E246" s="9">
        <v>880100</v>
      </c>
      <c r="F246" s="9">
        <v>86497</v>
      </c>
      <c r="G246" s="9">
        <v>44176</v>
      </c>
      <c r="H246" s="9">
        <v>0</v>
      </c>
      <c r="I246" s="9">
        <v>1290</v>
      </c>
      <c r="J246" s="9">
        <v>114058</v>
      </c>
      <c r="K246" s="9">
        <v>123543</v>
      </c>
      <c r="L246" s="9">
        <v>1249664</v>
      </c>
    </row>
    <row r="247" spans="1:12" ht="12.75">
      <c r="A247" s="16" t="s">
        <v>65</v>
      </c>
      <c r="B247" s="9">
        <v>232793</v>
      </c>
      <c r="C247" s="9">
        <v>215861</v>
      </c>
      <c r="D247" s="9">
        <v>445800</v>
      </c>
      <c r="E247" s="9">
        <v>894454</v>
      </c>
      <c r="F247" s="9">
        <v>80521</v>
      </c>
      <c r="G247" s="9">
        <v>42418</v>
      </c>
      <c r="H247" s="9">
        <v>2</v>
      </c>
      <c r="I247" s="9">
        <v>1744</v>
      </c>
      <c r="J247" s="9">
        <v>112059</v>
      </c>
      <c r="K247" s="9">
        <v>113746</v>
      </c>
      <c r="L247" s="9">
        <v>1244944</v>
      </c>
    </row>
    <row r="248" spans="1:12" ht="12.75">
      <c r="A248" s="10" t="s">
        <v>45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</row>
    <row r="249" spans="1:12" ht="12.75">
      <c r="A249" s="16" t="s">
        <v>66</v>
      </c>
      <c r="B249" s="9">
        <v>247749</v>
      </c>
      <c r="C249" s="9">
        <v>219111</v>
      </c>
      <c r="D249" s="9">
        <v>467830</v>
      </c>
      <c r="E249" s="9">
        <v>934690</v>
      </c>
      <c r="F249" s="9">
        <v>81580</v>
      </c>
      <c r="G249" s="9">
        <v>42306</v>
      </c>
      <c r="H249" s="9">
        <v>0</v>
      </c>
      <c r="I249" s="9">
        <v>825</v>
      </c>
      <c r="J249" s="9">
        <v>117042</v>
      </c>
      <c r="K249" s="9">
        <v>118916</v>
      </c>
      <c r="L249" s="9">
        <v>1295359</v>
      </c>
    </row>
    <row r="250" spans="1:12" ht="12.75">
      <c r="A250" s="16" t="s">
        <v>67</v>
      </c>
      <c r="B250" s="9">
        <v>251980</v>
      </c>
      <c r="C250" s="9">
        <v>218956</v>
      </c>
      <c r="D250" s="9">
        <v>476653</v>
      </c>
      <c r="E250" s="9">
        <v>947589</v>
      </c>
      <c r="F250" s="9">
        <v>75708</v>
      </c>
      <c r="G250" s="9">
        <v>37017</v>
      </c>
      <c r="H250" s="9">
        <v>0</v>
      </c>
      <c r="I250" s="9">
        <v>1893</v>
      </c>
      <c r="J250" s="9">
        <v>117538</v>
      </c>
      <c r="K250" s="9">
        <v>129690</v>
      </c>
      <c r="L250" s="9">
        <v>1309435</v>
      </c>
    </row>
    <row r="251" spans="1:12" ht="12.75">
      <c r="A251" s="16" t="s">
        <v>68</v>
      </c>
      <c r="B251" s="9">
        <v>244160</v>
      </c>
      <c r="C251" s="9">
        <v>226688</v>
      </c>
      <c r="D251" s="9">
        <v>486415</v>
      </c>
      <c r="E251" s="9">
        <v>957263</v>
      </c>
      <c r="F251" s="9">
        <v>80133</v>
      </c>
      <c r="G251" s="9">
        <v>35307</v>
      </c>
      <c r="H251" s="9">
        <v>0</v>
      </c>
      <c r="I251" s="9">
        <v>2274</v>
      </c>
      <c r="J251" s="9">
        <v>151828</v>
      </c>
      <c r="K251" s="9">
        <v>97118</v>
      </c>
      <c r="L251" s="9">
        <v>1323923</v>
      </c>
    </row>
    <row r="252" spans="1:12" ht="12.75">
      <c r="A252" s="16" t="s">
        <v>69</v>
      </c>
      <c r="B252" s="9">
        <v>250034</v>
      </c>
      <c r="C252" s="9">
        <v>226570</v>
      </c>
      <c r="D252" s="9">
        <v>489575</v>
      </c>
      <c r="E252" s="9">
        <v>966179</v>
      </c>
      <c r="F252" s="9">
        <v>76941</v>
      </c>
      <c r="G252" s="9">
        <v>35439</v>
      </c>
      <c r="H252" s="9">
        <v>0</v>
      </c>
      <c r="I252" s="9">
        <v>433</v>
      </c>
      <c r="J252" s="9">
        <v>153190</v>
      </c>
      <c r="K252" s="9">
        <v>96472</v>
      </c>
      <c r="L252" s="9">
        <v>1328654</v>
      </c>
    </row>
    <row r="253" spans="1:12" ht="12.75">
      <c r="A253" s="16" t="s">
        <v>70</v>
      </c>
      <c r="B253" s="9">
        <v>236696</v>
      </c>
      <c r="C253" s="9">
        <v>225358</v>
      </c>
      <c r="D253" s="9">
        <v>507456</v>
      </c>
      <c r="E253" s="9">
        <v>969510</v>
      </c>
      <c r="F253" s="9">
        <v>76204</v>
      </c>
      <c r="G253" s="9">
        <v>35547</v>
      </c>
      <c r="H253" s="9">
        <v>0</v>
      </c>
      <c r="I253" s="9">
        <v>804</v>
      </c>
      <c r="J253" s="9">
        <v>153193</v>
      </c>
      <c r="K253" s="9">
        <v>99639</v>
      </c>
      <c r="L253" s="9">
        <v>1334897</v>
      </c>
    </row>
    <row r="254" spans="1:12" ht="12.75">
      <c r="A254" s="16" t="s">
        <v>71</v>
      </c>
      <c r="B254" s="9">
        <v>237244</v>
      </c>
      <c r="C254" s="9">
        <v>217727</v>
      </c>
      <c r="D254" s="9">
        <v>509516</v>
      </c>
      <c r="E254" s="9">
        <v>964487</v>
      </c>
      <c r="F254" s="9">
        <v>84312</v>
      </c>
      <c r="G254" s="9">
        <v>32908</v>
      </c>
      <c r="H254" s="9">
        <v>0</v>
      </c>
      <c r="I254" s="9">
        <v>91</v>
      </c>
      <c r="J254" s="9">
        <v>144794</v>
      </c>
      <c r="K254" s="9">
        <v>105809</v>
      </c>
      <c r="L254" s="9">
        <v>1332401</v>
      </c>
    </row>
    <row r="255" spans="1:12" ht="12.75">
      <c r="A255" s="16" t="s">
        <v>72</v>
      </c>
      <c r="B255" s="9">
        <v>319605</v>
      </c>
      <c r="C255" s="9">
        <v>124865</v>
      </c>
      <c r="D255" s="9">
        <v>516752</v>
      </c>
      <c r="E255" s="9">
        <v>961222</v>
      </c>
      <c r="F255" s="9">
        <v>77859</v>
      </c>
      <c r="G255" s="9">
        <v>34630</v>
      </c>
      <c r="H255" s="9">
        <v>0</v>
      </c>
      <c r="I255" s="9">
        <v>362</v>
      </c>
      <c r="J255" s="9">
        <v>152499</v>
      </c>
      <c r="K255" s="9">
        <v>107592</v>
      </c>
      <c r="L255" s="9">
        <v>1334164</v>
      </c>
    </row>
    <row r="256" spans="1:12" ht="12.75">
      <c r="A256" s="16" t="s">
        <v>73</v>
      </c>
      <c r="B256" s="9">
        <v>308488</v>
      </c>
      <c r="C256" s="9">
        <v>124598</v>
      </c>
      <c r="D256" s="9">
        <v>514201</v>
      </c>
      <c r="E256" s="9">
        <v>947287</v>
      </c>
      <c r="F256" s="9">
        <v>83878</v>
      </c>
      <c r="G256" s="9">
        <v>34548</v>
      </c>
      <c r="H256" s="9">
        <v>0</v>
      </c>
      <c r="I256" s="9">
        <v>246</v>
      </c>
      <c r="J256" s="9">
        <v>162896</v>
      </c>
      <c r="K256" s="9">
        <v>113034</v>
      </c>
      <c r="L256" s="9">
        <v>1341889</v>
      </c>
    </row>
    <row r="257" spans="1:12" ht="12.75">
      <c r="A257" s="16" t="s">
        <v>77</v>
      </c>
      <c r="B257" s="9">
        <v>313020</v>
      </c>
      <c r="C257" s="9">
        <v>126746</v>
      </c>
      <c r="D257" s="9">
        <v>500308</v>
      </c>
      <c r="E257" s="9">
        <v>940074</v>
      </c>
      <c r="F257" s="9">
        <v>107078</v>
      </c>
      <c r="G257" s="9">
        <v>34177</v>
      </c>
      <c r="H257" s="9">
        <v>0</v>
      </c>
      <c r="I257" s="9">
        <v>493</v>
      </c>
      <c r="J257" s="9">
        <v>149539</v>
      </c>
      <c r="K257" s="9">
        <v>111544</v>
      </c>
      <c r="L257" s="9">
        <v>1342905</v>
      </c>
    </row>
    <row r="258" spans="1:12" ht="12.75">
      <c r="A258" s="16" t="s">
        <v>74</v>
      </c>
      <c r="B258" s="9">
        <v>304296</v>
      </c>
      <c r="C258" s="9">
        <v>126454</v>
      </c>
      <c r="D258" s="9">
        <v>490572</v>
      </c>
      <c r="E258" s="9">
        <v>921322</v>
      </c>
      <c r="F258" s="9">
        <v>131448</v>
      </c>
      <c r="G258" s="9">
        <v>34663</v>
      </c>
      <c r="H258" s="9">
        <v>0</v>
      </c>
      <c r="I258" s="9">
        <v>1057</v>
      </c>
      <c r="J258" s="9">
        <v>149130</v>
      </c>
      <c r="K258" s="9">
        <v>111905</v>
      </c>
      <c r="L258" s="9">
        <v>1349525</v>
      </c>
    </row>
    <row r="259" spans="1:12" ht="13.5" customHeight="1">
      <c r="A259" s="16" t="s">
        <v>75</v>
      </c>
      <c r="B259" s="9">
        <v>308453</v>
      </c>
      <c r="C259" s="9">
        <v>125748</v>
      </c>
      <c r="D259" s="9">
        <v>495185</v>
      </c>
      <c r="E259" s="9">
        <v>929386</v>
      </c>
      <c r="F259" s="9">
        <v>146036</v>
      </c>
      <c r="G259" s="9">
        <v>32973</v>
      </c>
      <c r="H259" s="9">
        <v>5400</v>
      </c>
      <c r="I259" s="9">
        <v>578</v>
      </c>
      <c r="J259" s="9">
        <v>152968</v>
      </c>
      <c r="K259" s="9">
        <v>112787</v>
      </c>
      <c r="L259" s="9">
        <v>1380128</v>
      </c>
    </row>
    <row r="260" spans="1:12" ht="12.75">
      <c r="A260" s="16" t="s">
        <v>65</v>
      </c>
      <c r="B260" s="9">
        <v>308634</v>
      </c>
      <c r="C260" s="9">
        <v>123071</v>
      </c>
      <c r="D260" s="9">
        <v>498971</v>
      </c>
      <c r="E260" s="9">
        <v>930676</v>
      </c>
      <c r="F260" s="9">
        <v>148837</v>
      </c>
      <c r="G260" s="9">
        <v>33794</v>
      </c>
      <c r="H260" s="9">
        <v>5124</v>
      </c>
      <c r="I260" s="9">
        <v>1509</v>
      </c>
      <c r="J260" s="9">
        <v>157547</v>
      </c>
      <c r="K260" s="9">
        <v>117337</v>
      </c>
      <c r="L260" s="9">
        <v>1394824</v>
      </c>
    </row>
  </sheetData>
  <mergeCells count="4">
    <mergeCell ref="A1:L1"/>
    <mergeCell ref="B4:E4"/>
    <mergeCell ref="F4:G4"/>
    <mergeCell ref="H4:I4"/>
  </mergeCells>
  <phoneticPr fontId="0" type="noConversion"/>
  <printOptions horizontalCentered="1"/>
  <pageMargins left="0" right="0" top="0.5" bottom="0.25" header="0.5" footer="0.25"/>
  <pageSetup scale="83" orientation="landscape" r:id="rId1"/>
  <headerFooter>
    <oddHeader xml:space="preserve">&amp;C
&amp;R&amp;"Century Schoolbook,Bold Italic"&amp;11 </oddHeader>
    <oddFooter>&amp;C&amp;"Arial,Regular"&amp;P</oddFooter>
  </headerFooter>
  <rowBreaks count="2" manualBreakCount="2">
    <brk id="39" max="11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290"/>
  <sheetViews>
    <sheetView showGridLines="0" tabSelected="1" zoomScaleNormal="100" zoomScaleSheetLayoutView="90" workbookViewId="0">
      <pane xSplit="1" ySplit="8" topLeftCell="B269" activePane="bottomRight" state="frozen"/>
      <selection pane="topRight" activeCell="B1" sqref="B1"/>
      <selection pane="bottomLeft" activeCell="A13" sqref="A13"/>
      <selection pane="bottomRight" activeCell="A3" sqref="A3"/>
    </sheetView>
  </sheetViews>
  <sheetFormatPr defaultColWidth="9.625" defaultRowHeight="12"/>
  <cols>
    <col min="1" max="1" width="10.25" customWidth="1"/>
    <col min="2" max="2" width="10.875" customWidth="1"/>
    <col min="3" max="3" width="9.625" customWidth="1"/>
    <col min="4" max="4" width="10.875" bestFit="1" customWidth="1"/>
    <col min="5" max="5" width="9.75" bestFit="1" customWidth="1"/>
    <col min="6" max="6" width="10.875" bestFit="1" customWidth="1"/>
    <col min="7" max="7" width="11.375" customWidth="1"/>
    <col min="8" max="8" width="10.125" customWidth="1"/>
    <col min="9" max="9" width="9.875" customWidth="1"/>
    <col min="10" max="10" width="10.75" customWidth="1"/>
    <col min="11" max="11" width="10.125" customWidth="1"/>
    <col min="12" max="12" width="9.875" customWidth="1"/>
    <col min="13" max="13" width="10.75" customWidth="1"/>
    <col min="14" max="14" width="11.25" customWidth="1"/>
    <col min="15" max="16" width="12.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9.5" customHeight="1">
      <c r="A1" s="37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1.4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2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 t="s">
        <v>27</v>
      </c>
    </row>
    <row r="4" spans="1:13" ht="15.75" customHeight="1">
      <c r="A4" s="24"/>
      <c r="B4" s="25" t="s">
        <v>0</v>
      </c>
      <c r="C4" s="26"/>
      <c r="D4" s="26" t="s">
        <v>37</v>
      </c>
      <c r="E4" s="26"/>
      <c r="F4" s="26"/>
      <c r="G4" s="24" t="s">
        <v>49</v>
      </c>
      <c r="H4" s="27"/>
      <c r="I4" s="26" t="s">
        <v>50</v>
      </c>
      <c r="J4" s="27"/>
      <c r="K4" s="4"/>
      <c r="L4" s="28"/>
      <c r="M4" s="4"/>
    </row>
    <row r="5" spans="1:13" ht="15" customHeight="1">
      <c r="A5" s="29"/>
      <c r="B5" s="4"/>
      <c r="C5" s="4"/>
      <c r="D5" s="4"/>
      <c r="E5" s="4"/>
      <c r="F5" s="4"/>
      <c r="G5" s="4"/>
      <c r="H5" s="4"/>
      <c r="I5" s="4"/>
      <c r="J5" s="6" t="s">
        <v>40</v>
      </c>
      <c r="K5" s="29"/>
      <c r="L5" s="30"/>
      <c r="M5" s="29"/>
    </row>
    <row r="6" spans="1:13" ht="12.75">
      <c r="A6" s="29"/>
      <c r="B6" s="29"/>
      <c r="C6" s="29"/>
      <c r="D6" s="29"/>
      <c r="E6" s="29"/>
      <c r="F6" s="29"/>
      <c r="G6" s="29"/>
      <c r="H6" s="29"/>
      <c r="I6" s="29"/>
      <c r="J6" s="5" t="s">
        <v>1</v>
      </c>
      <c r="K6" s="5" t="s">
        <v>42</v>
      </c>
      <c r="L6" s="30"/>
      <c r="M6" s="29"/>
    </row>
    <row r="7" spans="1:13" ht="12.75">
      <c r="A7" s="5" t="s">
        <v>2</v>
      </c>
      <c r="B7" s="29"/>
      <c r="C7" s="5" t="s">
        <v>46</v>
      </c>
      <c r="D7" s="29"/>
      <c r="E7" s="29"/>
      <c r="F7" s="29"/>
      <c r="G7" s="29"/>
      <c r="H7" s="29"/>
      <c r="I7" s="5" t="s">
        <v>3</v>
      </c>
      <c r="J7" s="5" t="s">
        <v>4</v>
      </c>
      <c r="K7" s="5" t="s">
        <v>43</v>
      </c>
      <c r="L7" s="31" t="s">
        <v>40</v>
      </c>
      <c r="M7" s="29"/>
    </row>
    <row r="8" spans="1:13" ht="12.75">
      <c r="A8" s="15" t="s">
        <v>5</v>
      </c>
      <c r="B8" s="15" t="s">
        <v>28</v>
      </c>
      <c r="C8" s="15" t="s">
        <v>63</v>
      </c>
      <c r="D8" s="15" t="s">
        <v>29</v>
      </c>
      <c r="E8" s="15" t="s">
        <v>30</v>
      </c>
      <c r="F8" s="15" t="s">
        <v>31</v>
      </c>
      <c r="G8" s="15" t="s">
        <v>6</v>
      </c>
      <c r="H8" s="15" t="s">
        <v>7</v>
      </c>
      <c r="I8" s="15" t="s">
        <v>8</v>
      </c>
      <c r="J8" s="15" t="s">
        <v>41</v>
      </c>
      <c r="K8" s="15" t="s">
        <v>9</v>
      </c>
      <c r="L8" s="15" t="s">
        <v>44</v>
      </c>
      <c r="M8" s="15" t="s">
        <v>31</v>
      </c>
    </row>
    <row r="9" spans="1:13" ht="15.75" customHeight="1">
      <c r="A9" s="11" t="s">
        <v>48</v>
      </c>
      <c r="B9" s="9"/>
      <c r="C9" s="9"/>
      <c r="D9" s="9"/>
      <c r="E9" s="9" t="s">
        <v>0</v>
      </c>
      <c r="F9" s="9"/>
      <c r="G9" s="9" t="s">
        <v>0</v>
      </c>
      <c r="H9" s="9" t="s">
        <v>0</v>
      </c>
      <c r="I9" s="9" t="s">
        <v>0</v>
      </c>
      <c r="J9" s="9" t="s">
        <v>0</v>
      </c>
      <c r="K9" s="9" t="s">
        <v>0</v>
      </c>
      <c r="L9" s="9"/>
      <c r="M9" s="9" t="s">
        <v>0</v>
      </c>
    </row>
    <row r="10" spans="1:13" ht="12.75">
      <c r="A10" s="16" t="s">
        <v>66</v>
      </c>
      <c r="B10" s="9">
        <v>202407</v>
      </c>
      <c r="C10" s="9">
        <v>128532</v>
      </c>
      <c r="D10" s="9">
        <v>105479</v>
      </c>
      <c r="E10" s="9">
        <v>498439</v>
      </c>
      <c r="F10" s="9">
        <v>934857</v>
      </c>
      <c r="G10" s="9">
        <v>150367</v>
      </c>
      <c r="H10" s="9">
        <v>33878</v>
      </c>
      <c r="I10" s="9">
        <v>4716</v>
      </c>
      <c r="J10" s="9">
        <v>1334</v>
      </c>
      <c r="K10" s="9">
        <v>158433</v>
      </c>
      <c r="L10" s="9">
        <v>120794</v>
      </c>
      <c r="M10" s="9">
        <v>1404379</v>
      </c>
    </row>
    <row r="11" spans="1:13" ht="12.75">
      <c r="A11" s="16" t="s">
        <v>67</v>
      </c>
      <c r="B11" s="9">
        <v>193088</v>
      </c>
      <c r="C11" s="9">
        <v>129297</v>
      </c>
      <c r="D11" s="9">
        <v>106305</v>
      </c>
      <c r="E11" s="9">
        <v>510172</v>
      </c>
      <c r="F11" s="9">
        <v>938862</v>
      </c>
      <c r="G11" s="9">
        <v>166700</v>
      </c>
      <c r="H11" s="9">
        <v>33667</v>
      </c>
      <c r="I11" s="9">
        <v>6789</v>
      </c>
      <c r="J11" s="9">
        <v>104</v>
      </c>
      <c r="K11" s="9">
        <v>157908</v>
      </c>
      <c r="L11" s="9">
        <v>131834</v>
      </c>
      <c r="M11" s="9">
        <v>1435864</v>
      </c>
    </row>
    <row r="12" spans="1:13" ht="12.75">
      <c r="A12" s="16" t="s">
        <v>68</v>
      </c>
      <c r="B12" s="9">
        <v>190494</v>
      </c>
      <c r="C12" s="9">
        <v>129101</v>
      </c>
      <c r="D12" s="9">
        <v>106249</v>
      </c>
      <c r="E12" s="9">
        <v>507634</v>
      </c>
      <c r="F12" s="9">
        <v>933478</v>
      </c>
      <c r="G12" s="9">
        <v>137814</v>
      </c>
      <c r="H12" s="9">
        <v>33562</v>
      </c>
      <c r="I12" s="9">
        <v>1796</v>
      </c>
      <c r="J12" s="9">
        <v>614</v>
      </c>
      <c r="K12" s="9">
        <v>154006</v>
      </c>
      <c r="L12" s="9">
        <v>145648</v>
      </c>
      <c r="M12" s="9">
        <v>1406918</v>
      </c>
    </row>
    <row r="13" spans="1:13" ht="12.75">
      <c r="A13" s="16" t="s">
        <v>69</v>
      </c>
      <c r="B13" s="9">
        <v>190512</v>
      </c>
      <c r="C13" s="9">
        <v>134237</v>
      </c>
      <c r="D13" s="9">
        <v>105095</v>
      </c>
      <c r="E13" s="9">
        <v>516481</v>
      </c>
      <c r="F13" s="9">
        <v>946325</v>
      </c>
      <c r="G13" s="9">
        <v>124013</v>
      </c>
      <c r="H13" s="9">
        <v>32883</v>
      </c>
      <c r="I13" s="9">
        <v>8</v>
      </c>
      <c r="J13" s="9">
        <v>1496</v>
      </c>
      <c r="K13" s="9">
        <v>197648</v>
      </c>
      <c r="L13" s="9">
        <v>146397</v>
      </c>
      <c r="M13" s="9">
        <v>1448770</v>
      </c>
    </row>
    <row r="14" spans="1:13" ht="12.75">
      <c r="A14" s="16" t="s">
        <v>70</v>
      </c>
      <c r="B14" s="9">
        <v>194585</v>
      </c>
      <c r="C14" s="9">
        <v>134207</v>
      </c>
      <c r="D14" s="9">
        <v>106121</v>
      </c>
      <c r="E14" s="9">
        <v>559549</v>
      </c>
      <c r="F14" s="9">
        <v>994462</v>
      </c>
      <c r="G14" s="9">
        <v>142961</v>
      </c>
      <c r="H14" s="9">
        <v>33445</v>
      </c>
      <c r="I14" s="9">
        <v>0</v>
      </c>
      <c r="J14" s="9">
        <v>242</v>
      </c>
      <c r="K14" s="9">
        <v>191515</v>
      </c>
      <c r="L14" s="9">
        <v>149802</v>
      </c>
      <c r="M14" s="9">
        <v>1512427</v>
      </c>
    </row>
    <row r="15" spans="1:13" ht="12.75">
      <c r="A15" s="16" t="s">
        <v>71</v>
      </c>
      <c r="B15" s="9">
        <v>189422</v>
      </c>
      <c r="C15" s="9">
        <v>138609</v>
      </c>
      <c r="D15" s="9">
        <v>108471</v>
      </c>
      <c r="E15" s="9">
        <v>582489</v>
      </c>
      <c r="F15" s="9">
        <v>1018991</v>
      </c>
      <c r="G15" s="9">
        <v>142828</v>
      </c>
      <c r="H15" s="9">
        <v>31789</v>
      </c>
      <c r="I15" s="9">
        <v>0</v>
      </c>
      <c r="J15" s="9">
        <v>313</v>
      </c>
      <c r="K15" s="9">
        <v>189057</v>
      </c>
      <c r="L15" s="9">
        <v>151323</v>
      </c>
      <c r="M15" s="9">
        <v>1534301</v>
      </c>
    </row>
    <row r="16" spans="1:13" ht="12.75">
      <c r="A16" s="16" t="s">
        <v>72</v>
      </c>
      <c r="B16" s="9">
        <v>190780</v>
      </c>
      <c r="C16" s="9">
        <v>139141</v>
      </c>
      <c r="D16" s="9">
        <v>107700</v>
      </c>
      <c r="E16" s="9">
        <v>586651</v>
      </c>
      <c r="F16" s="9">
        <v>1024272</v>
      </c>
      <c r="G16" s="9">
        <v>143924</v>
      </c>
      <c r="H16" s="9">
        <v>32230</v>
      </c>
      <c r="I16" s="9">
        <v>0</v>
      </c>
      <c r="J16" s="9">
        <v>538</v>
      </c>
      <c r="K16" s="9">
        <v>188679</v>
      </c>
      <c r="L16" s="9">
        <v>157374</v>
      </c>
      <c r="M16" s="9">
        <v>1547017</v>
      </c>
    </row>
    <row r="17" spans="1:13" ht="12.75">
      <c r="A17" s="16" t="s">
        <v>73</v>
      </c>
      <c r="B17" s="9">
        <v>191903</v>
      </c>
      <c r="C17" s="9">
        <v>138315</v>
      </c>
      <c r="D17" s="9">
        <v>109891</v>
      </c>
      <c r="E17" s="9">
        <v>585843</v>
      </c>
      <c r="F17" s="9">
        <v>1025952</v>
      </c>
      <c r="G17" s="9">
        <v>128908</v>
      </c>
      <c r="H17" s="9">
        <v>32315</v>
      </c>
      <c r="I17" s="9">
        <v>0</v>
      </c>
      <c r="J17" s="9">
        <v>688</v>
      </c>
      <c r="K17" s="9">
        <v>186426</v>
      </c>
      <c r="L17" s="9">
        <v>160392</v>
      </c>
      <c r="M17" s="9">
        <v>1534681</v>
      </c>
    </row>
    <row r="18" spans="1:13" ht="12.75">
      <c r="A18" s="16" t="s">
        <v>77</v>
      </c>
      <c r="B18" s="9">
        <v>184678</v>
      </c>
      <c r="C18" s="9">
        <v>139955</v>
      </c>
      <c r="D18" s="9">
        <v>110637</v>
      </c>
      <c r="E18" s="9">
        <v>595292</v>
      </c>
      <c r="F18" s="9">
        <v>1030562</v>
      </c>
      <c r="G18" s="9">
        <v>130877</v>
      </c>
      <c r="H18" s="9">
        <v>32081</v>
      </c>
      <c r="I18" s="9">
        <v>0</v>
      </c>
      <c r="J18" s="9">
        <v>855</v>
      </c>
      <c r="K18" s="9">
        <v>186612</v>
      </c>
      <c r="L18" s="9">
        <v>164284</v>
      </c>
      <c r="M18" s="9">
        <v>1545271</v>
      </c>
    </row>
    <row r="19" spans="1:13" ht="12.75">
      <c r="A19" s="16" t="s">
        <v>74</v>
      </c>
      <c r="B19" s="9">
        <v>185342</v>
      </c>
      <c r="C19" s="9">
        <v>143072</v>
      </c>
      <c r="D19" s="9">
        <v>112519</v>
      </c>
      <c r="E19" s="9">
        <v>601719</v>
      </c>
      <c r="F19" s="9">
        <v>1042652</v>
      </c>
      <c r="G19" s="9">
        <v>137990</v>
      </c>
      <c r="H19" s="9">
        <v>33384</v>
      </c>
      <c r="I19" s="9">
        <v>0</v>
      </c>
      <c r="J19" s="9">
        <v>2775</v>
      </c>
      <c r="K19" s="9">
        <v>183894</v>
      </c>
      <c r="L19" s="9">
        <v>125430</v>
      </c>
      <c r="M19" s="9">
        <v>1526125</v>
      </c>
    </row>
    <row r="20" spans="1:13" ht="12.75">
      <c r="A20" s="16" t="s">
        <v>75</v>
      </c>
      <c r="B20" s="9">
        <v>200758</v>
      </c>
      <c r="C20" s="9">
        <v>140740</v>
      </c>
      <c r="D20" s="9">
        <v>112531</v>
      </c>
      <c r="E20" s="9">
        <v>606631</v>
      </c>
      <c r="F20" s="9">
        <v>1060660</v>
      </c>
      <c r="G20" s="9">
        <v>129491</v>
      </c>
      <c r="H20" s="9">
        <v>36849</v>
      </c>
      <c r="I20" s="9">
        <v>0</v>
      </c>
      <c r="J20" s="9">
        <v>1845</v>
      </c>
      <c r="K20" s="9">
        <v>196169</v>
      </c>
      <c r="L20" s="9">
        <v>117047</v>
      </c>
      <c r="M20" s="9">
        <v>1542061</v>
      </c>
    </row>
    <row r="21" spans="1:13" ht="12.75">
      <c r="A21" s="16" t="s">
        <v>65</v>
      </c>
      <c r="B21" s="9">
        <v>201266</v>
      </c>
      <c r="C21" s="9">
        <v>135793</v>
      </c>
      <c r="D21" s="9">
        <v>111981</v>
      </c>
      <c r="E21" s="9">
        <v>612010</v>
      </c>
      <c r="F21" s="9">
        <v>1061050</v>
      </c>
      <c r="G21" s="9">
        <v>147866</v>
      </c>
      <c r="H21" s="9">
        <v>35968</v>
      </c>
      <c r="I21" s="9">
        <v>0</v>
      </c>
      <c r="J21" s="9">
        <v>1142</v>
      </c>
      <c r="K21" s="9">
        <v>195384</v>
      </c>
      <c r="L21" s="9">
        <v>123055</v>
      </c>
      <c r="M21" s="9">
        <v>1564465</v>
      </c>
    </row>
    <row r="22" spans="1:13" ht="12.75">
      <c r="A22" s="11" t="s">
        <v>51</v>
      </c>
      <c r="B22" s="9"/>
      <c r="C22" s="9"/>
      <c r="D22" s="9"/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</row>
    <row r="23" spans="1:13" ht="12.75">
      <c r="A23" s="16" t="s">
        <v>66</v>
      </c>
      <c r="B23" s="9">
        <v>198584</v>
      </c>
      <c r="C23" s="9">
        <v>139151</v>
      </c>
      <c r="D23" s="9">
        <v>113678</v>
      </c>
      <c r="E23" s="9">
        <v>624771</v>
      </c>
      <c r="F23" s="9">
        <v>1076184</v>
      </c>
      <c r="G23" s="9">
        <v>148778</v>
      </c>
      <c r="H23" s="9">
        <v>34126</v>
      </c>
      <c r="I23" s="9">
        <v>0</v>
      </c>
      <c r="J23" s="9">
        <v>1721</v>
      </c>
      <c r="K23" s="9">
        <v>193743</v>
      </c>
      <c r="L23" s="9">
        <v>132879</v>
      </c>
      <c r="M23" s="9">
        <v>1587431</v>
      </c>
    </row>
    <row r="24" spans="1:13" ht="12.75">
      <c r="A24" s="16" t="s">
        <v>67</v>
      </c>
      <c r="B24" s="9">
        <v>196580</v>
      </c>
      <c r="C24" s="9">
        <v>141664</v>
      </c>
      <c r="D24" s="9">
        <v>113290</v>
      </c>
      <c r="E24" s="9">
        <v>633920</v>
      </c>
      <c r="F24" s="9">
        <v>1085454</v>
      </c>
      <c r="G24" s="9">
        <v>153559</v>
      </c>
      <c r="H24" s="9">
        <v>32677</v>
      </c>
      <c r="I24" s="9">
        <v>0</v>
      </c>
      <c r="J24" s="9">
        <v>954</v>
      </c>
      <c r="K24" s="9">
        <v>190358</v>
      </c>
      <c r="L24" s="9">
        <v>140827</v>
      </c>
      <c r="M24" s="9">
        <v>1603829</v>
      </c>
    </row>
    <row r="25" spans="1:13" ht="12.75">
      <c r="A25" s="16" t="s">
        <v>68</v>
      </c>
      <c r="B25" s="9">
        <v>208396</v>
      </c>
      <c r="C25" s="9">
        <v>142962</v>
      </c>
      <c r="D25" s="9">
        <v>114212</v>
      </c>
      <c r="E25" s="9">
        <v>639394</v>
      </c>
      <c r="F25" s="9">
        <v>1104964</v>
      </c>
      <c r="G25" s="9">
        <v>135442</v>
      </c>
      <c r="H25" s="9">
        <v>32791</v>
      </c>
      <c r="I25" s="9">
        <v>0</v>
      </c>
      <c r="J25" s="9">
        <v>70</v>
      </c>
      <c r="K25" s="9">
        <v>188479</v>
      </c>
      <c r="L25" s="9">
        <v>173847</v>
      </c>
      <c r="M25" s="9">
        <v>1635593</v>
      </c>
    </row>
    <row r="26" spans="1:13" ht="12.75">
      <c r="A26" s="16" t="s">
        <v>69</v>
      </c>
      <c r="B26" s="9">
        <v>216416</v>
      </c>
      <c r="C26" s="9">
        <v>154211</v>
      </c>
      <c r="D26" s="9">
        <v>119261</v>
      </c>
      <c r="E26" s="9">
        <v>651564</v>
      </c>
      <c r="F26" s="9">
        <v>1141452</v>
      </c>
      <c r="G26" s="9">
        <v>179184</v>
      </c>
      <c r="H26" s="9">
        <v>33020</v>
      </c>
      <c r="I26" s="9">
        <v>1</v>
      </c>
      <c r="J26" s="9">
        <v>5088</v>
      </c>
      <c r="K26" s="9">
        <v>231098</v>
      </c>
      <c r="L26" s="9">
        <v>115495</v>
      </c>
      <c r="M26" s="9">
        <v>1705338</v>
      </c>
    </row>
    <row r="27" spans="1:13" ht="12.75">
      <c r="A27" s="16" t="s">
        <v>70</v>
      </c>
      <c r="B27" s="9">
        <v>200172</v>
      </c>
      <c r="C27" s="9">
        <v>149149</v>
      </c>
      <c r="D27" s="9">
        <v>116044</v>
      </c>
      <c r="E27" s="9">
        <v>659784</v>
      </c>
      <c r="F27" s="9">
        <v>1125149</v>
      </c>
      <c r="G27" s="9">
        <v>133120</v>
      </c>
      <c r="H27" s="9">
        <v>35329</v>
      </c>
      <c r="I27" s="9">
        <v>0</v>
      </c>
      <c r="J27" s="9">
        <v>1101</v>
      </c>
      <c r="K27" s="9">
        <v>225094</v>
      </c>
      <c r="L27" s="9">
        <v>116983</v>
      </c>
      <c r="M27" s="9">
        <v>1636776</v>
      </c>
    </row>
    <row r="28" spans="1:13" ht="12.75">
      <c r="A28" s="16" t="s">
        <v>71</v>
      </c>
      <c r="B28" s="9">
        <v>209181</v>
      </c>
      <c r="C28" s="9">
        <v>152859</v>
      </c>
      <c r="D28" s="9">
        <v>118451</v>
      </c>
      <c r="E28" s="9">
        <v>654562</v>
      </c>
      <c r="F28" s="9">
        <v>1135053</v>
      </c>
      <c r="G28" s="9">
        <v>139394</v>
      </c>
      <c r="H28" s="9">
        <v>32032</v>
      </c>
      <c r="I28" s="9">
        <v>0</v>
      </c>
      <c r="J28" s="9">
        <v>307</v>
      </c>
      <c r="K28" s="9">
        <v>222998</v>
      </c>
      <c r="L28" s="9">
        <v>121538</v>
      </c>
      <c r="M28" s="9">
        <v>1651322</v>
      </c>
    </row>
    <row r="29" spans="1:13" ht="12.75">
      <c r="A29" s="16" t="s">
        <v>72</v>
      </c>
      <c r="B29" s="9">
        <v>200452</v>
      </c>
      <c r="C29" s="9">
        <v>151171</v>
      </c>
      <c r="D29" s="9">
        <v>116723</v>
      </c>
      <c r="E29" s="9">
        <v>660610</v>
      </c>
      <c r="F29" s="9">
        <v>1128956</v>
      </c>
      <c r="G29" s="9">
        <v>138982</v>
      </c>
      <c r="H29" s="9">
        <v>31897</v>
      </c>
      <c r="I29" s="9">
        <v>0</v>
      </c>
      <c r="J29" s="9">
        <v>962</v>
      </c>
      <c r="K29" s="9">
        <v>220756</v>
      </c>
      <c r="L29" s="9">
        <v>125343</v>
      </c>
      <c r="M29" s="9">
        <v>1646896</v>
      </c>
    </row>
    <row r="30" spans="1:13" ht="12.75">
      <c r="A30" s="16" t="s">
        <v>73</v>
      </c>
      <c r="B30" s="9">
        <v>193873</v>
      </c>
      <c r="C30" s="9">
        <v>145960</v>
      </c>
      <c r="D30" s="9">
        <v>117244</v>
      </c>
      <c r="E30" s="9">
        <v>658918</v>
      </c>
      <c r="F30" s="9">
        <v>1115995</v>
      </c>
      <c r="G30" s="9">
        <v>142380</v>
      </c>
      <c r="H30" s="9">
        <v>40177</v>
      </c>
      <c r="I30" s="9">
        <v>0</v>
      </c>
      <c r="J30" s="9">
        <v>214</v>
      </c>
      <c r="K30" s="9">
        <v>218461</v>
      </c>
      <c r="L30" s="9">
        <v>136051</v>
      </c>
      <c r="M30" s="9">
        <v>1653278</v>
      </c>
    </row>
    <row r="31" spans="1:13" ht="12.75">
      <c r="A31" s="16" t="s">
        <v>77</v>
      </c>
      <c r="B31" s="9">
        <v>200149</v>
      </c>
      <c r="C31" s="9">
        <v>146506</v>
      </c>
      <c r="D31" s="9">
        <v>116222</v>
      </c>
      <c r="E31" s="9">
        <v>660835</v>
      </c>
      <c r="F31" s="9">
        <v>1123712</v>
      </c>
      <c r="G31" s="9">
        <v>148926</v>
      </c>
      <c r="H31" s="9">
        <v>43289</v>
      </c>
      <c r="I31" s="9">
        <v>0</v>
      </c>
      <c r="J31" s="9">
        <v>936</v>
      </c>
      <c r="K31" s="9">
        <v>217327</v>
      </c>
      <c r="L31" s="9">
        <v>135609</v>
      </c>
      <c r="M31" s="9">
        <v>1669799</v>
      </c>
    </row>
    <row r="32" spans="1:13" ht="12.75">
      <c r="A32" s="16" t="s">
        <v>74</v>
      </c>
      <c r="B32" s="9">
        <v>204200</v>
      </c>
      <c r="C32" s="9">
        <v>147569</v>
      </c>
      <c r="D32" s="9">
        <v>115629</v>
      </c>
      <c r="E32" s="9">
        <v>658963</v>
      </c>
      <c r="F32" s="9">
        <v>1126361</v>
      </c>
      <c r="G32" s="9">
        <v>153125</v>
      </c>
      <c r="H32" s="9">
        <v>41935</v>
      </c>
      <c r="I32" s="9">
        <v>0</v>
      </c>
      <c r="J32" s="9">
        <v>818</v>
      </c>
      <c r="K32" s="9">
        <v>214526</v>
      </c>
      <c r="L32" s="9">
        <v>133594</v>
      </c>
      <c r="M32" s="9">
        <v>1670359</v>
      </c>
    </row>
    <row r="33" spans="1:13" ht="12.75">
      <c r="A33" s="16" t="s">
        <v>75</v>
      </c>
      <c r="B33" s="9">
        <v>210388</v>
      </c>
      <c r="C33" s="9">
        <v>149224</v>
      </c>
      <c r="D33" s="9">
        <v>112724</v>
      </c>
      <c r="E33" s="9">
        <v>661198</v>
      </c>
      <c r="F33" s="9">
        <v>1133534</v>
      </c>
      <c r="G33" s="9">
        <v>154992</v>
      </c>
      <c r="H33" s="9">
        <v>40499</v>
      </c>
      <c r="I33" s="9">
        <v>0</v>
      </c>
      <c r="J33" s="9">
        <v>955</v>
      </c>
      <c r="K33" s="9">
        <v>227551</v>
      </c>
      <c r="L33" s="9">
        <v>128674</v>
      </c>
      <c r="M33" s="9">
        <v>1686205</v>
      </c>
    </row>
    <row r="34" spans="1:13" ht="12.75">
      <c r="A34" s="16" t="s">
        <v>65</v>
      </c>
      <c r="B34" s="9">
        <v>210249</v>
      </c>
      <c r="C34" s="9">
        <v>144007</v>
      </c>
      <c r="D34" s="9">
        <v>115282</v>
      </c>
      <c r="E34" s="9">
        <v>665737</v>
      </c>
      <c r="F34" s="9">
        <v>1135275</v>
      </c>
      <c r="G34" s="9">
        <v>154219</v>
      </c>
      <c r="H34" s="9">
        <v>36114</v>
      </c>
      <c r="I34" s="9">
        <v>0</v>
      </c>
      <c r="J34" s="9">
        <v>1895</v>
      </c>
      <c r="K34" s="9">
        <v>227619</v>
      </c>
      <c r="L34" s="9">
        <v>147457</v>
      </c>
      <c r="M34" s="9">
        <v>1702579</v>
      </c>
    </row>
    <row r="35" spans="1:13" ht="12.75">
      <c r="A35" s="11" t="s">
        <v>47</v>
      </c>
      <c r="B35" s="9"/>
      <c r="C35" s="9"/>
      <c r="D35" s="9"/>
      <c r="E35" s="9" t="s">
        <v>0</v>
      </c>
      <c r="F35" s="9"/>
      <c r="G35" s="9" t="s">
        <v>0</v>
      </c>
      <c r="H35" s="9" t="s">
        <v>0</v>
      </c>
      <c r="I35" s="9" t="s">
        <v>0</v>
      </c>
      <c r="J35" s="9" t="s">
        <v>0</v>
      </c>
      <c r="K35" s="9" t="s">
        <v>0</v>
      </c>
      <c r="L35" s="9" t="s">
        <v>0</v>
      </c>
      <c r="M35" s="9" t="s">
        <v>0</v>
      </c>
    </row>
    <row r="36" spans="1:13" ht="12.75">
      <c r="A36" s="16" t="s">
        <v>66</v>
      </c>
      <c r="B36" s="9">
        <v>262255</v>
      </c>
      <c r="C36" s="9">
        <v>144888</v>
      </c>
      <c r="D36" s="9">
        <v>118737</v>
      </c>
      <c r="E36" s="9">
        <v>682984</v>
      </c>
      <c r="F36" s="9">
        <f t="shared" ref="F36:F44" si="0">SUM(B36:E36)</f>
        <v>1208864</v>
      </c>
      <c r="G36" s="9">
        <v>156402</v>
      </c>
      <c r="H36" s="9">
        <v>0</v>
      </c>
      <c r="I36" s="9">
        <v>0</v>
      </c>
      <c r="J36" s="9">
        <v>47</v>
      </c>
      <c r="K36" s="9">
        <v>230266</v>
      </c>
      <c r="L36" s="9">
        <f t="shared" ref="L36:L44" si="1">M36-K36-J36-I36-H36-G36-F36</f>
        <v>82840</v>
      </c>
      <c r="M36" s="9">
        <v>1678419</v>
      </c>
    </row>
    <row r="37" spans="1:13" ht="12.75">
      <c r="A37" s="16" t="s">
        <v>67</v>
      </c>
      <c r="B37" s="9">
        <v>276523</v>
      </c>
      <c r="C37" s="9">
        <v>144978</v>
      </c>
      <c r="D37" s="9">
        <v>119657</v>
      </c>
      <c r="E37" s="9">
        <v>683137</v>
      </c>
      <c r="F37" s="9">
        <f t="shared" si="0"/>
        <v>1224295</v>
      </c>
      <c r="G37" s="9">
        <v>165154</v>
      </c>
      <c r="H37" s="9">
        <v>0</v>
      </c>
      <c r="I37" s="9">
        <v>0</v>
      </c>
      <c r="J37" s="9">
        <v>230</v>
      </c>
      <c r="K37" s="9">
        <v>230640</v>
      </c>
      <c r="L37" s="9">
        <f t="shared" si="1"/>
        <v>84643</v>
      </c>
      <c r="M37" s="9">
        <v>1704962</v>
      </c>
    </row>
    <row r="38" spans="1:13" ht="12.75">
      <c r="A38" s="16" t="s">
        <v>68</v>
      </c>
      <c r="B38" s="9">
        <v>273479</v>
      </c>
      <c r="C38" s="9">
        <v>146713</v>
      </c>
      <c r="D38" s="9">
        <v>123901</v>
      </c>
      <c r="E38" s="9">
        <v>698692</v>
      </c>
      <c r="F38" s="9">
        <f t="shared" si="0"/>
        <v>1242785</v>
      </c>
      <c r="G38" s="9">
        <v>144487</v>
      </c>
      <c r="H38" s="9">
        <v>0</v>
      </c>
      <c r="I38" s="9">
        <v>0</v>
      </c>
      <c r="J38" s="9">
        <v>1252</v>
      </c>
      <c r="K38" s="9">
        <v>230579</v>
      </c>
      <c r="L38" s="9">
        <f t="shared" si="1"/>
        <v>94356</v>
      </c>
      <c r="M38" s="9">
        <v>1713459</v>
      </c>
    </row>
    <row r="39" spans="1:13" ht="12.75">
      <c r="A39" s="16" t="s">
        <v>69</v>
      </c>
      <c r="B39" s="9">
        <v>281521</v>
      </c>
      <c r="C39" s="9">
        <v>154959</v>
      </c>
      <c r="D39" s="9">
        <v>124141</v>
      </c>
      <c r="E39" s="9">
        <v>708929</v>
      </c>
      <c r="F39" s="9">
        <f t="shared" si="0"/>
        <v>1269550</v>
      </c>
      <c r="G39" s="9">
        <v>157173</v>
      </c>
      <c r="H39" s="9">
        <v>0</v>
      </c>
      <c r="I39" s="9">
        <v>0</v>
      </c>
      <c r="J39" s="9">
        <v>171</v>
      </c>
      <c r="K39" s="9">
        <v>271869</v>
      </c>
      <c r="L39" s="9">
        <f t="shared" si="1"/>
        <v>61615</v>
      </c>
      <c r="M39" s="9">
        <v>1760378</v>
      </c>
    </row>
    <row r="40" spans="1:13" ht="12.75">
      <c r="A40" s="16" t="s">
        <v>70</v>
      </c>
      <c r="B40" s="9">
        <v>293410</v>
      </c>
      <c r="C40" s="9">
        <v>154115</v>
      </c>
      <c r="D40" s="9">
        <v>126397</v>
      </c>
      <c r="E40" s="9">
        <v>713325</v>
      </c>
      <c r="F40" s="9">
        <f t="shared" si="0"/>
        <v>1287247</v>
      </c>
      <c r="G40" s="9">
        <v>141975</v>
      </c>
      <c r="H40" s="9">
        <v>0</v>
      </c>
      <c r="I40" s="9">
        <v>0</v>
      </c>
      <c r="J40" s="9">
        <v>452</v>
      </c>
      <c r="K40" s="9">
        <v>270933</v>
      </c>
      <c r="L40" s="9">
        <f t="shared" si="1"/>
        <v>63231</v>
      </c>
      <c r="M40" s="9">
        <v>1763838</v>
      </c>
    </row>
    <row r="41" spans="1:13" ht="12.75">
      <c r="A41" s="16" t="s">
        <v>71</v>
      </c>
      <c r="B41" s="9">
        <v>304634</v>
      </c>
      <c r="C41" s="9">
        <v>155960</v>
      </c>
      <c r="D41" s="9">
        <v>126981</v>
      </c>
      <c r="E41" s="9">
        <v>709935</v>
      </c>
      <c r="F41" s="9">
        <f t="shared" si="0"/>
        <v>1297510</v>
      </c>
      <c r="G41" s="9">
        <v>136943</v>
      </c>
      <c r="H41" s="9">
        <v>0</v>
      </c>
      <c r="I41" s="9">
        <v>0</v>
      </c>
      <c r="J41" s="9">
        <v>1634</v>
      </c>
      <c r="K41" s="9">
        <v>267780</v>
      </c>
      <c r="L41" s="9">
        <f t="shared" si="1"/>
        <v>74621</v>
      </c>
      <c r="M41" s="9">
        <v>1778488</v>
      </c>
    </row>
    <row r="42" spans="1:13" ht="12.75">
      <c r="A42" s="16" t="s">
        <v>72</v>
      </c>
      <c r="B42" s="9">
        <v>312722</v>
      </c>
      <c r="C42" s="9">
        <v>151329</v>
      </c>
      <c r="D42" s="9">
        <v>127915</v>
      </c>
      <c r="E42" s="9">
        <v>723892</v>
      </c>
      <c r="F42" s="9">
        <f t="shared" si="0"/>
        <v>1315858</v>
      </c>
      <c r="G42" s="9">
        <v>128172</v>
      </c>
      <c r="H42" s="9">
        <v>0</v>
      </c>
      <c r="I42" s="9">
        <v>0</v>
      </c>
      <c r="J42" s="9">
        <v>3283</v>
      </c>
      <c r="K42" s="9">
        <v>267569</v>
      </c>
      <c r="L42" s="9">
        <f t="shared" si="1"/>
        <v>74480</v>
      </c>
      <c r="M42" s="9">
        <v>1789362</v>
      </c>
    </row>
    <row r="43" spans="1:13" ht="12.75">
      <c r="A43" s="16" t="s">
        <v>73</v>
      </c>
      <c r="B43" s="9">
        <v>321956</v>
      </c>
      <c r="C43" s="9">
        <v>159070</v>
      </c>
      <c r="D43" s="9">
        <v>129999</v>
      </c>
      <c r="E43" s="9">
        <v>735301</v>
      </c>
      <c r="F43" s="9">
        <f t="shared" si="0"/>
        <v>1346326</v>
      </c>
      <c r="G43" s="9">
        <v>133186</v>
      </c>
      <c r="H43" s="9">
        <v>0</v>
      </c>
      <c r="I43" s="9">
        <v>0</v>
      </c>
      <c r="J43" s="9">
        <v>2500</v>
      </c>
      <c r="K43" s="9">
        <v>267878</v>
      </c>
      <c r="L43" s="9">
        <f t="shared" si="1"/>
        <v>85724</v>
      </c>
      <c r="M43" s="9">
        <v>1835614</v>
      </c>
    </row>
    <row r="44" spans="1:13" ht="12.75">
      <c r="A44" s="16" t="s">
        <v>77</v>
      </c>
      <c r="B44" s="9">
        <v>311404</v>
      </c>
      <c r="C44" s="9">
        <v>158404</v>
      </c>
      <c r="D44" s="9">
        <v>130280</v>
      </c>
      <c r="E44" s="9">
        <v>747624</v>
      </c>
      <c r="F44" s="9">
        <f t="shared" si="0"/>
        <v>1347712</v>
      </c>
      <c r="G44" s="9">
        <v>117617</v>
      </c>
      <c r="H44" s="9">
        <v>0</v>
      </c>
      <c r="I44" s="9">
        <v>0</v>
      </c>
      <c r="J44" s="9">
        <v>3512</v>
      </c>
      <c r="K44" s="9">
        <v>267936</v>
      </c>
      <c r="L44" s="9">
        <f t="shared" si="1"/>
        <v>92352</v>
      </c>
      <c r="M44" s="9">
        <v>1829129</v>
      </c>
    </row>
    <row r="45" spans="1:13" ht="12.75">
      <c r="A45" s="16" t="s">
        <v>74</v>
      </c>
      <c r="B45" s="9">
        <v>319461</v>
      </c>
      <c r="C45" s="9">
        <v>159786</v>
      </c>
      <c r="D45" s="9">
        <v>129485</v>
      </c>
      <c r="E45" s="9">
        <v>737005</v>
      </c>
      <c r="F45" s="9">
        <f>SUM(B45:E45)</f>
        <v>1345737</v>
      </c>
      <c r="G45" s="9">
        <v>126855</v>
      </c>
      <c r="H45" s="9">
        <v>0</v>
      </c>
      <c r="I45" s="9">
        <v>0</v>
      </c>
      <c r="J45" s="9">
        <v>3452</v>
      </c>
      <c r="K45" s="9">
        <v>267463</v>
      </c>
      <c r="L45" s="9">
        <f>M45-K45-J45-I45-H45-G45-F45</f>
        <v>89995</v>
      </c>
      <c r="M45" s="9">
        <v>1833502</v>
      </c>
    </row>
    <row r="46" spans="1:13" ht="12.75">
      <c r="A46" s="16" t="s">
        <v>75</v>
      </c>
      <c r="B46" s="9">
        <v>327893</v>
      </c>
      <c r="C46" s="9">
        <v>163440</v>
      </c>
      <c r="D46" s="9">
        <v>133148</v>
      </c>
      <c r="E46" s="9">
        <v>746511</v>
      </c>
      <c r="F46" s="9">
        <f>SUM(B46:E46)</f>
        <v>1370992</v>
      </c>
      <c r="G46" s="9">
        <v>128624</v>
      </c>
      <c r="H46" s="9">
        <v>0</v>
      </c>
      <c r="I46" s="9">
        <v>0</v>
      </c>
      <c r="J46" s="9">
        <v>6</v>
      </c>
      <c r="K46" s="9">
        <v>278831</v>
      </c>
      <c r="L46" s="9">
        <f>M46-K46-J46-I46-H46-G46-F46</f>
        <v>92579</v>
      </c>
      <c r="M46" s="9">
        <v>1871032</v>
      </c>
    </row>
    <row r="47" spans="1:13" ht="12.75">
      <c r="A47" s="16" t="s">
        <v>65</v>
      </c>
      <c r="B47" s="9">
        <v>337727</v>
      </c>
      <c r="C47" s="9">
        <v>154772</v>
      </c>
      <c r="D47" s="9">
        <v>135862</v>
      </c>
      <c r="E47" s="9">
        <v>759532</v>
      </c>
      <c r="F47" s="9">
        <f>SUM(B47:E47)</f>
        <v>1387893</v>
      </c>
      <c r="G47" s="9">
        <v>125813</v>
      </c>
      <c r="H47" s="9">
        <v>0</v>
      </c>
      <c r="I47" s="9">
        <v>0</v>
      </c>
      <c r="J47" s="9">
        <v>3426</v>
      </c>
      <c r="K47" s="9">
        <v>278949</v>
      </c>
      <c r="L47" s="9">
        <f>M47-K47-J47-I47-H47-G47-F47</f>
        <v>99202</v>
      </c>
      <c r="M47" s="9">
        <v>1895283</v>
      </c>
    </row>
    <row r="48" spans="1:13" ht="14.25" customHeight="1">
      <c r="A48" s="32" t="s">
        <v>52</v>
      </c>
      <c r="B48" s="9"/>
      <c r="C48" s="9"/>
      <c r="D48" s="9"/>
      <c r="E48" s="9" t="s">
        <v>0</v>
      </c>
      <c r="F48" s="9"/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/>
      <c r="M48" s="9" t="s">
        <v>0</v>
      </c>
    </row>
    <row r="49" spans="1:13" ht="12.75">
      <c r="A49" s="16" t="s">
        <v>66</v>
      </c>
      <c r="B49" s="9">
        <v>355792</v>
      </c>
      <c r="C49" s="9">
        <v>157583</v>
      </c>
      <c r="D49" s="9">
        <v>134470</v>
      </c>
      <c r="E49" s="9">
        <v>759648</v>
      </c>
      <c r="F49" s="9">
        <f t="shared" ref="F49:F60" si="2">SUM(B49:E49)</f>
        <v>1407493</v>
      </c>
      <c r="G49" s="9">
        <v>113759</v>
      </c>
      <c r="H49" s="9">
        <v>0</v>
      </c>
      <c r="I49" s="9">
        <v>0</v>
      </c>
      <c r="J49" s="9">
        <v>175</v>
      </c>
      <c r="K49" s="9">
        <v>287549</v>
      </c>
      <c r="L49" s="9">
        <f t="shared" ref="L49:L60" si="3">M49-K49-J49-I49-H49-G49-F49</f>
        <v>91555</v>
      </c>
      <c r="M49" s="9">
        <v>1900531</v>
      </c>
    </row>
    <row r="50" spans="1:13" ht="12.75">
      <c r="A50" s="16" t="s">
        <v>67</v>
      </c>
      <c r="B50" s="9">
        <v>352210</v>
      </c>
      <c r="C50" s="9">
        <v>161984</v>
      </c>
      <c r="D50" s="9">
        <v>136674</v>
      </c>
      <c r="E50" s="9">
        <v>777605</v>
      </c>
      <c r="F50" s="9">
        <f t="shared" si="2"/>
        <v>1428473</v>
      </c>
      <c r="G50" s="9">
        <v>105584</v>
      </c>
      <c r="H50" s="9">
        <v>0</v>
      </c>
      <c r="I50" s="9">
        <v>69</v>
      </c>
      <c r="J50" s="9">
        <v>7000</v>
      </c>
      <c r="K50" s="9">
        <v>287543</v>
      </c>
      <c r="L50" s="9">
        <f t="shared" si="3"/>
        <v>99000</v>
      </c>
      <c r="M50" s="9">
        <v>1927669</v>
      </c>
    </row>
    <row r="51" spans="1:13" ht="12.75">
      <c r="A51" s="16" t="s">
        <v>68</v>
      </c>
      <c r="B51" s="9">
        <v>382035</v>
      </c>
      <c r="C51" s="9">
        <v>159246</v>
      </c>
      <c r="D51" s="9">
        <v>141418</v>
      </c>
      <c r="E51" s="9">
        <v>797641</v>
      </c>
      <c r="F51" s="9">
        <f t="shared" si="2"/>
        <v>1480340</v>
      </c>
      <c r="G51" s="9">
        <v>87227</v>
      </c>
      <c r="H51" s="9">
        <v>0</v>
      </c>
      <c r="I51" s="9">
        <v>38</v>
      </c>
      <c r="J51" s="9">
        <v>3000</v>
      </c>
      <c r="K51" s="9">
        <v>287424</v>
      </c>
      <c r="L51" s="9">
        <f t="shared" si="3"/>
        <v>108885</v>
      </c>
      <c r="M51" s="9">
        <v>1966914</v>
      </c>
    </row>
    <row r="52" spans="1:13" ht="12.75">
      <c r="A52" s="16" t="s">
        <v>69</v>
      </c>
      <c r="B52" s="9">
        <v>386158</v>
      </c>
      <c r="C52" s="9">
        <v>168862</v>
      </c>
      <c r="D52" s="9">
        <v>143225</v>
      </c>
      <c r="E52" s="9">
        <v>805075</v>
      </c>
      <c r="F52" s="9">
        <f t="shared" si="2"/>
        <v>1503320</v>
      </c>
      <c r="G52" s="9">
        <v>91497</v>
      </c>
      <c r="H52" s="9">
        <v>0</v>
      </c>
      <c r="I52" s="9">
        <v>82</v>
      </c>
      <c r="J52" s="9">
        <v>8000</v>
      </c>
      <c r="K52" s="9">
        <v>319745</v>
      </c>
      <c r="L52" s="9">
        <f t="shared" si="3"/>
        <v>74137</v>
      </c>
      <c r="M52" s="9">
        <v>1996781</v>
      </c>
    </row>
    <row r="53" spans="1:13" ht="12.75">
      <c r="A53" s="16" t="s">
        <v>70</v>
      </c>
      <c r="B53" s="9">
        <v>390455</v>
      </c>
      <c r="C53" s="9">
        <v>166787</v>
      </c>
      <c r="D53" s="9">
        <v>141753</v>
      </c>
      <c r="E53" s="9">
        <v>822463</v>
      </c>
      <c r="F53" s="9">
        <f t="shared" si="2"/>
        <v>1521458</v>
      </c>
      <c r="G53" s="9">
        <v>79724</v>
      </c>
      <c r="H53" s="9">
        <v>0</v>
      </c>
      <c r="I53" s="9">
        <v>112</v>
      </c>
      <c r="J53" s="9">
        <v>4000</v>
      </c>
      <c r="K53" s="9">
        <v>319795</v>
      </c>
      <c r="L53" s="9">
        <f t="shared" si="3"/>
        <v>78914</v>
      </c>
      <c r="M53" s="9">
        <v>2004003</v>
      </c>
    </row>
    <row r="54" spans="1:13" ht="12.75">
      <c r="A54" s="16" t="s">
        <v>71</v>
      </c>
      <c r="B54" s="9">
        <v>387090</v>
      </c>
      <c r="C54" s="9">
        <v>173135</v>
      </c>
      <c r="D54" s="9">
        <v>145064</v>
      </c>
      <c r="E54" s="9">
        <v>824207</v>
      </c>
      <c r="F54" s="9">
        <f t="shared" si="2"/>
        <v>1529496</v>
      </c>
      <c r="G54" s="9">
        <v>74005</v>
      </c>
      <c r="H54" s="9">
        <v>0</v>
      </c>
      <c r="I54" s="9">
        <v>121</v>
      </c>
      <c r="J54" s="9">
        <v>9000</v>
      </c>
      <c r="K54" s="9">
        <v>316188</v>
      </c>
      <c r="L54" s="9">
        <f t="shared" si="3"/>
        <v>93089</v>
      </c>
      <c r="M54" s="9">
        <v>2021899</v>
      </c>
    </row>
    <row r="55" spans="1:13" ht="12.75">
      <c r="A55" s="16" t="s">
        <v>72</v>
      </c>
      <c r="B55" s="9">
        <v>353539</v>
      </c>
      <c r="C55" s="9">
        <v>173810</v>
      </c>
      <c r="D55" s="9">
        <v>144967</v>
      </c>
      <c r="E55" s="9">
        <v>838337</v>
      </c>
      <c r="F55" s="9">
        <f t="shared" si="2"/>
        <v>1510653</v>
      </c>
      <c r="G55" s="9">
        <v>75555</v>
      </c>
      <c r="H55" s="9">
        <v>0</v>
      </c>
      <c r="I55" s="9">
        <v>124</v>
      </c>
      <c r="J55" s="9">
        <v>2000</v>
      </c>
      <c r="K55" s="9">
        <v>316233</v>
      </c>
      <c r="L55" s="9">
        <f t="shared" si="3"/>
        <v>102744</v>
      </c>
      <c r="M55" s="9">
        <v>2007309</v>
      </c>
    </row>
    <row r="56" spans="1:13" ht="12.75">
      <c r="A56" s="16" t="s">
        <v>73</v>
      </c>
      <c r="B56" s="9">
        <v>361506</v>
      </c>
      <c r="C56" s="9">
        <v>173446</v>
      </c>
      <c r="D56" s="9">
        <v>150196</v>
      </c>
      <c r="E56" s="9">
        <v>842694</v>
      </c>
      <c r="F56" s="9">
        <f t="shared" si="2"/>
        <v>1527842</v>
      </c>
      <c r="G56" s="9">
        <v>76481</v>
      </c>
      <c r="H56" s="9">
        <v>0</v>
      </c>
      <c r="I56" s="9">
        <v>106</v>
      </c>
      <c r="J56" s="9">
        <v>10000</v>
      </c>
      <c r="K56" s="9">
        <v>316389</v>
      </c>
      <c r="L56" s="9">
        <f t="shared" si="3"/>
        <v>105023</v>
      </c>
      <c r="M56" s="9">
        <v>2035841</v>
      </c>
    </row>
    <row r="57" spans="1:13" ht="12.75">
      <c r="A57" s="16" t="s">
        <v>77</v>
      </c>
      <c r="B57" s="9">
        <v>354135</v>
      </c>
      <c r="C57" s="9">
        <v>172755</v>
      </c>
      <c r="D57" s="9">
        <v>152511</v>
      </c>
      <c r="E57" s="9">
        <v>853716</v>
      </c>
      <c r="F57" s="9">
        <f t="shared" si="2"/>
        <v>1533117</v>
      </c>
      <c r="G57" s="9">
        <v>70209</v>
      </c>
      <c r="H57" s="9">
        <v>0</v>
      </c>
      <c r="I57" s="9">
        <v>64</v>
      </c>
      <c r="J57" s="9">
        <v>0</v>
      </c>
      <c r="K57" s="9">
        <v>316434</v>
      </c>
      <c r="L57" s="9">
        <f t="shared" si="3"/>
        <v>116446</v>
      </c>
      <c r="M57" s="9">
        <v>2036270</v>
      </c>
    </row>
    <row r="58" spans="1:13" ht="12.75">
      <c r="A58" s="16" t="s">
        <v>74</v>
      </c>
      <c r="B58" s="9">
        <v>358083</v>
      </c>
      <c r="C58" s="9">
        <v>173984</v>
      </c>
      <c r="D58" s="9">
        <v>149050</v>
      </c>
      <c r="E58" s="9">
        <v>867941</v>
      </c>
      <c r="F58" s="9">
        <f t="shared" si="2"/>
        <v>1549058</v>
      </c>
      <c r="G58" s="9">
        <v>74120</v>
      </c>
      <c r="H58" s="9">
        <v>0</v>
      </c>
      <c r="I58" s="9">
        <v>109</v>
      </c>
      <c r="J58" s="9">
        <v>0</v>
      </c>
      <c r="K58" s="9">
        <v>317008</v>
      </c>
      <c r="L58" s="9">
        <f t="shared" si="3"/>
        <v>115743</v>
      </c>
      <c r="M58" s="9">
        <v>2056038</v>
      </c>
    </row>
    <row r="59" spans="1:13" ht="12.75">
      <c r="A59" s="16" t="s">
        <v>75</v>
      </c>
      <c r="B59" s="9">
        <v>369057</v>
      </c>
      <c r="C59" s="9">
        <v>174351</v>
      </c>
      <c r="D59" s="9">
        <v>149907</v>
      </c>
      <c r="E59" s="9">
        <v>887019</v>
      </c>
      <c r="F59" s="9">
        <f t="shared" si="2"/>
        <v>1580334</v>
      </c>
      <c r="G59" s="9">
        <v>71262</v>
      </c>
      <c r="H59" s="9">
        <v>0</v>
      </c>
      <c r="I59" s="9">
        <v>109</v>
      </c>
      <c r="J59" s="9">
        <v>2029</v>
      </c>
      <c r="K59" s="9">
        <v>334555</v>
      </c>
      <c r="L59" s="9">
        <f t="shared" si="3"/>
        <v>110591</v>
      </c>
      <c r="M59" s="9">
        <v>2098880</v>
      </c>
    </row>
    <row r="60" spans="1:13" ht="12.75">
      <c r="A60" s="16" t="s">
        <v>65</v>
      </c>
      <c r="B60" s="9">
        <v>390557</v>
      </c>
      <c r="C60" s="9">
        <v>169849</v>
      </c>
      <c r="D60" s="9">
        <v>151539</v>
      </c>
      <c r="E60" s="9">
        <v>888927</v>
      </c>
      <c r="F60" s="9">
        <f t="shared" si="2"/>
        <v>1600872</v>
      </c>
      <c r="G60" s="9">
        <v>67283</v>
      </c>
      <c r="H60" s="9">
        <v>0</v>
      </c>
      <c r="I60" s="9">
        <v>61</v>
      </c>
      <c r="J60" s="9">
        <v>9000</v>
      </c>
      <c r="K60" s="9">
        <v>343506</v>
      </c>
      <c r="L60" s="9">
        <f t="shared" si="3"/>
        <v>115942</v>
      </c>
      <c r="M60" s="9">
        <v>2136664</v>
      </c>
    </row>
    <row r="61" spans="1:13" ht="12.75">
      <c r="A61" s="11" t="s">
        <v>57</v>
      </c>
      <c r="B61" s="9"/>
      <c r="C61" s="9"/>
      <c r="D61" s="9"/>
      <c r="E61" s="9" t="s">
        <v>0</v>
      </c>
      <c r="F61" s="9"/>
      <c r="G61" s="9" t="s">
        <v>0</v>
      </c>
      <c r="H61" s="9" t="s">
        <v>0</v>
      </c>
      <c r="I61" s="9" t="s">
        <v>0</v>
      </c>
      <c r="J61" s="9" t="s">
        <v>0</v>
      </c>
      <c r="K61" s="9" t="s">
        <v>0</v>
      </c>
      <c r="L61" s="9"/>
      <c r="M61" s="9" t="s">
        <v>0</v>
      </c>
    </row>
    <row r="62" spans="1:13" ht="12.75">
      <c r="A62" s="16" t="s">
        <v>66</v>
      </c>
      <c r="B62" s="9">
        <v>401195</v>
      </c>
      <c r="C62" s="9">
        <v>178594</v>
      </c>
      <c r="D62" s="9">
        <v>156416</v>
      </c>
      <c r="E62" s="9">
        <v>899337</v>
      </c>
      <c r="F62" s="9">
        <f t="shared" ref="F62:F73" si="4">SUM(B62:E62)</f>
        <v>1635542</v>
      </c>
      <c r="G62" s="9">
        <v>53938</v>
      </c>
      <c r="H62" s="9">
        <v>0</v>
      </c>
      <c r="I62" s="9">
        <v>71</v>
      </c>
      <c r="J62" s="9">
        <v>0</v>
      </c>
      <c r="K62" s="9">
        <v>343516</v>
      </c>
      <c r="L62" s="9">
        <f t="shared" ref="L62:L73" si="5">M62-K62-J62-I62-H62-G62-F62</f>
        <v>109698</v>
      </c>
      <c r="M62" s="9">
        <v>2142765</v>
      </c>
    </row>
    <row r="63" spans="1:13" ht="12.75">
      <c r="A63" s="16" t="s">
        <v>67</v>
      </c>
      <c r="B63" s="9">
        <v>410962</v>
      </c>
      <c r="C63" s="9">
        <v>184354</v>
      </c>
      <c r="D63" s="9">
        <v>158282</v>
      </c>
      <c r="E63" s="9">
        <v>908427</v>
      </c>
      <c r="F63" s="9">
        <f t="shared" si="4"/>
        <v>1662025</v>
      </c>
      <c r="G63" s="9">
        <v>85864</v>
      </c>
      <c r="H63" s="9">
        <v>0</v>
      </c>
      <c r="I63" s="9">
        <v>178</v>
      </c>
      <c r="J63" s="9">
        <v>0</v>
      </c>
      <c r="K63" s="9">
        <v>281031</v>
      </c>
      <c r="L63" s="9">
        <f t="shared" si="5"/>
        <v>126034</v>
      </c>
      <c r="M63" s="9">
        <v>2155132</v>
      </c>
    </row>
    <row r="64" spans="1:13" ht="12.75">
      <c r="A64" s="16" t="s">
        <v>68</v>
      </c>
      <c r="B64" s="9">
        <v>419904</v>
      </c>
      <c r="C64" s="9">
        <v>183259</v>
      </c>
      <c r="D64" s="9">
        <v>159617</v>
      </c>
      <c r="E64" s="9">
        <v>927155</v>
      </c>
      <c r="F64" s="9">
        <f t="shared" si="4"/>
        <v>1689935</v>
      </c>
      <c r="G64" s="9">
        <v>86315</v>
      </c>
      <c r="H64" s="9">
        <v>0</v>
      </c>
      <c r="I64" s="9">
        <v>82</v>
      </c>
      <c r="J64" s="9">
        <v>2500</v>
      </c>
      <c r="K64" s="9">
        <v>305454</v>
      </c>
      <c r="L64" s="9">
        <f t="shared" si="5"/>
        <v>92424</v>
      </c>
      <c r="M64" s="9">
        <v>2176710</v>
      </c>
    </row>
    <row r="65" spans="1:13" ht="12.75">
      <c r="A65" s="16" t="s">
        <v>69</v>
      </c>
      <c r="B65" s="9">
        <v>421398</v>
      </c>
      <c r="C65" s="9">
        <v>190943</v>
      </c>
      <c r="D65" s="9">
        <v>162617</v>
      </c>
      <c r="E65" s="9">
        <v>947140</v>
      </c>
      <c r="F65" s="9">
        <f t="shared" si="4"/>
        <v>1722098</v>
      </c>
      <c r="G65" s="9">
        <v>76856</v>
      </c>
      <c r="H65" s="9">
        <v>0</v>
      </c>
      <c r="I65" s="9">
        <v>62</v>
      </c>
      <c r="J65" s="9">
        <v>4000</v>
      </c>
      <c r="K65" s="9">
        <v>305566</v>
      </c>
      <c r="L65" s="9">
        <f t="shared" si="5"/>
        <v>101841</v>
      </c>
      <c r="M65" s="9">
        <v>2210423</v>
      </c>
    </row>
    <row r="66" spans="1:13" ht="12.75">
      <c r="A66" s="16" t="s">
        <v>70</v>
      </c>
      <c r="B66" s="9">
        <v>411103</v>
      </c>
      <c r="C66" s="9">
        <v>190187</v>
      </c>
      <c r="D66" s="9">
        <v>163204</v>
      </c>
      <c r="E66" s="9">
        <v>968754</v>
      </c>
      <c r="F66" s="9">
        <f t="shared" si="4"/>
        <v>1733248</v>
      </c>
      <c r="G66" s="9">
        <v>70181</v>
      </c>
      <c r="H66" s="9">
        <v>0</v>
      </c>
      <c r="I66" s="9">
        <v>156</v>
      </c>
      <c r="J66" s="9">
        <v>4000</v>
      </c>
      <c r="K66" s="9">
        <v>305776</v>
      </c>
      <c r="L66" s="9">
        <f t="shared" si="5"/>
        <v>115525</v>
      </c>
      <c r="M66" s="9">
        <v>2228886</v>
      </c>
    </row>
    <row r="67" spans="1:13" ht="12.75">
      <c r="A67" s="16" t="s">
        <v>71</v>
      </c>
      <c r="B67" s="9">
        <v>429563</v>
      </c>
      <c r="C67" s="9">
        <v>187695</v>
      </c>
      <c r="D67" s="9">
        <v>161988</v>
      </c>
      <c r="E67" s="9">
        <v>985899</v>
      </c>
      <c r="F67" s="9">
        <f t="shared" si="4"/>
        <v>1765145</v>
      </c>
      <c r="G67" s="9">
        <v>69844</v>
      </c>
      <c r="H67" s="9">
        <v>0</v>
      </c>
      <c r="I67" s="9">
        <v>123</v>
      </c>
      <c r="J67" s="9">
        <v>5000</v>
      </c>
      <c r="K67" s="9">
        <v>302532</v>
      </c>
      <c r="L67" s="9">
        <f t="shared" si="5"/>
        <v>118598</v>
      </c>
      <c r="M67" s="9">
        <v>2261242</v>
      </c>
    </row>
    <row r="68" spans="1:13" ht="12.75">
      <c r="A68" s="16" t="s">
        <v>72</v>
      </c>
      <c r="B68" s="9">
        <v>417440</v>
      </c>
      <c r="C68" s="9">
        <v>187695</v>
      </c>
      <c r="D68" s="9">
        <v>165338</v>
      </c>
      <c r="E68" s="9">
        <v>992676</v>
      </c>
      <c r="F68" s="9">
        <f t="shared" si="4"/>
        <v>1763149</v>
      </c>
      <c r="G68" s="9">
        <v>83677</v>
      </c>
      <c r="H68" s="9">
        <v>0</v>
      </c>
      <c r="I68" s="9">
        <v>89</v>
      </c>
      <c r="J68" s="9">
        <v>9000</v>
      </c>
      <c r="K68" s="9">
        <v>302580</v>
      </c>
      <c r="L68" s="9">
        <f t="shared" si="5"/>
        <v>120177</v>
      </c>
      <c r="M68" s="9">
        <v>2278672</v>
      </c>
    </row>
    <row r="69" spans="1:13" ht="12.75">
      <c r="A69" s="16" t="s">
        <v>73</v>
      </c>
      <c r="B69" s="9">
        <v>412656</v>
      </c>
      <c r="C69" s="9">
        <v>194736</v>
      </c>
      <c r="D69" s="9">
        <v>164806</v>
      </c>
      <c r="E69" s="9">
        <v>1008248</v>
      </c>
      <c r="F69" s="9">
        <f t="shared" si="4"/>
        <v>1780446</v>
      </c>
      <c r="G69" s="9">
        <v>102707</v>
      </c>
      <c r="H69" s="9">
        <v>0</v>
      </c>
      <c r="I69" s="9">
        <v>85</v>
      </c>
      <c r="J69" s="9">
        <v>0</v>
      </c>
      <c r="K69" s="9">
        <v>302051</v>
      </c>
      <c r="L69" s="9">
        <f t="shared" si="5"/>
        <v>131209</v>
      </c>
      <c r="M69" s="9">
        <v>2316498</v>
      </c>
    </row>
    <row r="70" spans="1:13" ht="12.75">
      <c r="A70" s="16" t="s">
        <v>77</v>
      </c>
      <c r="B70" s="9">
        <v>404283</v>
      </c>
      <c r="C70" s="9">
        <v>186582</v>
      </c>
      <c r="D70" s="9">
        <v>163056</v>
      </c>
      <c r="E70" s="9">
        <v>1015474</v>
      </c>
      <c r="F70" s="9">
        <f t="shared" si="4"/>
        <v>1769395</v>
      </c>
      <c r="G70" s="9">
        <v>110409</v>
      </c>
      <c r="H70" s="9">
        <v>0</v>
      </c>
      <c r="I70" s="9">
        <v>83</v>
      </c>
      <c r="J70" s="9">
        <v>8000</v>
      </c>
      <c r="K70" s="9">
        <v>302074</v>
      </c>
      <c r="L70" s="9">
        <f t="shared" si="5"/>
        <v>138273</v>
      </c>
      <c r="M70" s="9">
        <v>2328234</v>
      </c>
    </row>
    <row r="71" spans="1:13" ht="12.75">
      <c r="A71" s="16" t="s">
        <v>74</v>
      </c>
      <c r="B71" s="9">
        <v>380938</v>
      </c>
      <c r="C71" s="9">
        <v>186963</v>
      </c>
      <c r="D71" s="9">
        <v>164502</v>
      </c>
      <c r="E71" s="9">
        <v>1029298</v>
      </c>
      <c r="F71" s="9">
        <f t="shared" si="4"/>
        <v>1761701</v>
      </c>
      <c r="G71" s="9">
        <v>137376</v>
      </c>
      <c r="H71" s="9">
        <v>0</v>
      </c>
      <c r="I71" s="9">
        <v>61</v>
      </c>
      <c r="J71" s="9">
        <v>5000</v>
      </c>
      <c r="K71" s="9">
        <v>302465</v>
      </c>
      <c r="L71" s="9">
        <f t="shared" si="5"/>
        <v>138600</v>
      </c>
      <c r="M71" s="9">
        <v>2345203</v>
      </c>
    </row>
    <row r="72" spans="1:13" ht="12.75">
      <c r="A72" s="16" t="s">
        <v>75</v>
      </c>
      <c r="B72" s="9">
        <v>350965</v>
      </c>
      <c r="C72" s="9">
        <v>187633</v>
      </c>
      <c r="D72" s="9">
        <v>165565</v>
      </c>
      <c r="E72" s="9">
        <v>1085551</v>
      </c>
      <c r="F72" s="9">
        <f t="shared" si="4"/>
        <v>1789714</v>
      </c>
      <c r="G72" s="9">
        <v>139883</v>
      </c>
      <c r="H72" s="9">
        <v>0</v>
      </c>
      <c r="I72" s="9">
        <v>95</v>
      </c>
      <c r="J72" s="9">
        <v>16000</v>
      </c>
      <c r="K72" s="9">
        <v>331332</v>
      </c>
      <c r="L72" s="9">
        <f t="shared" si="5"/>
        <v>115416</v>
      </c>
      <c r="M72" s="9">
        <v>2392440</v>
      </c>
    </row>
    <row r="73" spans="1:13" ht="12.75">
      <c r="A73" s="16" t="s">
        <v>65</v>
      </c>
      <c r="B73" s="9">
        <v>374900</v>
      </c>
      <c r="C73" s="9">
        <v>184354</v>
      </c>
      <c r="D73" s="9">
        <v>165333</v>
      </c>
      <c r="E73" s="9">
        <v>1095460</v>
      </c>
      <c r="F73" s="9">
        <f t="shared" si="4"/>
        <v>1820047</v>
      </c>
      <c r="G73" s="9">
        <v>140103</v>
      </c>
      <c r="H73" s="9">
        <v>0</v>
      </c>
      <c r="I73" s="9">
        <v>116</v>
      </c>
      <c r="J73" s="9">
        <v>22000</v>
      </c>
      <c r="K73" s="9">
        <v>347402</v>
      </c>
      <c r="L73" s="9">
        <f t="shared" si="5"/>
        <v>105437</v>
      </c>
      <c r="M73" s="9">
        <v>2435105</v>
      </c>
    </row>
    <row r="74" spans="1:13" ht="12.75">
      <c r="A74" s="11" t="s">
        <v>58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16" t="s">
        <v>66</v>
      </c>
      <c r="B75" s="9">
        <v>373875</v>
      </c>
      <c r="C75" s="9">
        <v>187794</v>
      </c>
      <c r="D75" s="9">
        <v>164676</v>
      </c>
      <c r="E75" s="9">
        <v>1115985</v>
      </c>
      <c r="F75" s="9">
        <v>1842330</v>
      </c>
      <c r="G75" s="9">
        <v>131107</v>
      </c>
      <c r="H75" s="9">
        <v>0</v>
      </c>
      <c r="I75" s="9">
        <v>72</v>
      </c>
      <c r="J75" s="9">
        <v>0</v>
      </c>
      <c r="K75" s="9">
        <v>341897</v>
      </c>
      <c r="L75" s="9">
        <v>106542</v>
      </c>
      <c r="M75" s="9">
        <v>2421948</v>
      </c>
    </row>
    <row r="76" spans="1:13" ht="12.75">
      <c r="A76" s="16" t="s">
        <v>67</v>
      </c>
      <c r="B76" s="9">
        <v>364811</v>
      </c>
      <c r="C76" s="9">
        <v>193533</v>
      </c>
      <c r="D76" s="9">
        <v>168116</v>
      </c>
      <c r="E76" s="9">
        <v>1127190</v>
      </c>
      <c r="F76" s="9">
        <v>1853650</v>
      </c>
      <c r="G76" s="9">
        <v>110245</v>
      </c>
      <c r="H76" s="9">
        <v>0</v>
      </c>
      <c r="I76" s="9">
        <v>119</v>
      </c>
      <c r="J76" s="9">
        <v>8000</v>
      </c>
      <c r="K76" s="9">
        <v>341728</v>
      </c>
      <c r="L76" s="9">
        <v>126751</v>
      </c>
      <c r="M76" s="9">
        <v>2440493</v>
      </c>
    </row>
    <row r="77" spans="1:13" ht="12.75">
      <c r="A77" s="16" t="s">
        <v>68</v>
      </c>
      <c r="B77" s="9">
        <v>411985</v>
      </c>
      <c r="C77" s="9">
        <v>187434</v>
      </c>
      <c r="D77" s="9">
        <v>170515</v>
      </c>
      <c r="E77" s="9">
        <v>1154571</v>
      </c>
      <c r="F77" s="9">
        <v>1924505</v>
      </c>
      <c r="G77" s="9">
        <v>92257</v>
      </c>
      <c r="H77" s="9">
        <v>0</v>
      </c>
      <c r="I77" s="9">
        <v>72</v>
      </c>
      <c r="J77" s="9">
        <v>0</v>
      </c>
      <c r="K77" s="9">
        <v>341603</v>
      </c>
      <c r="L77" s="9">
        <v>117480</v>
      </c>
      <c r="M77" s="9">
        <v>2475917</v>
      </c>
    </row>
    <row r="78" spans="1:13" ht="12.75">
      <c r="A78" s="16" t="s">
        <v>69</v>
      </c>
      <c r="B78" s="9">
        <v>402759</v>
      </c>
      <c r="C78" s="9">
        <v>192708</v>
      </c>
      <c r="D78" s="9">
        <v>170738</v>
      </c>
      <c r="E78" s="9">
        <v>1164980</v>
      </c>
      <c r="F78" s="9">
        <v>1931185</v>
      </c>
      <c r="G78" s="9">
        <v>88758</v>
      </c>
      <c r="H78" s="9">
        <v>0</v>
      </c>
      <c r="I78" s="9">
        <v>111</v>
      </c>
      <c r="J78" s="9">
        <v>0</v>
      </c>
      <c r="K78" s="9">
        <v>360629</v>
      </c>
      <c r="L78" s="9">
        <v>102554</v>
      </c>
      <c r="M78" s="9">
        <v>2483237</v>
      </c>
    </row>
    <row r="79" spans="1:13" ht="12.75">
      <c r="A79" s="16" t="s">
        <v>70</v>
      </c>
      <c r="B79" s="9">
        <v>417061</v>
      </c>
      <c r="C79" s="9">
        <v>196147</v>
      </c>
      <c r="D79" s="9">
        <v>173235</v>
      </c>
      <c r="E79" s="9">
        <v>1169822</v>
      </c>
      <c r="F79" s="9">
        <v>1956265</v>
      </c>
      <c r="G79" s="9">
        <v>85378</v>
      </c>
      <c r="H79" s="9">
        <v>0</v>
      </c>
      <c r="I79" s="9">
        <v>79</v>
      </c>
      <c r="J79" s="9">
        <v>0</v>
      </c>
      <c r="K79" s="9">
        <v>360612</v>
      </c>
      <c r="L79" s="9">
        <v>110748</v>
      </c>
      <c r="M79" s="9">
        <v>2513082</v>
      </c>
    </row>
    <row r="80" spans="1:13" ht="12.75">
      <c r="A80" s="16" t="s">
        <v>71</v>
      </c>
      <c r="B80" s="9">
        <v>399989</v>
      </c>
      <c r="C80" s="9">
        <v>192848</v>
      </c>
      <c r="D80" s="9">
        <v>174055</v>
      </c>
      <c r="E80" s="9">
        <v>1166467</v>
      </c>
      <c r="F80" s="9">
        <v>1933359</v>
      </c>
      <c r="G80" s="9">
        <v>73036</v>
      </c>
      <c r="H80" s="9">
        <v>0</v>
      </c>
      <c r="I80" s="9">
        <v>101</v>
      </c>
      <c r="J80" s="9">
        <v>3000</v>
      </c>
      <c r="K80" s="9">
        <v>352108</v>
      </c>
      <c r="L80" s="9">
        <v>115414</v>
      </c>
      <c r="M80" s="9">
        <v>2477018</v>
      </c>
    </row>
    <row r="81" spans="1:13" ht="12.75">
      <c r="A81" s="16" t="s">
        <v>72</v>
      </c>
      <c r="B81" s="9">
        <v>379191</v>
      </c>
      <c r="C81" s="9">
        <v>191246</v>
      </c>
      <c r="D81" s="9">
        <v>177763</v>
      </c>
      <c r="E81" s="9">
        <v>1178692</v>
      </c>
      <c r="F81" s="9">
        <v>1926892</v>
      </c>
      <c r="G81" s="9">
        <v>78009</v>
      </c>
      <c r="H81" s="9">
        <v>0</v>
      </c>
      <c r="I81" s="9">
        <v>127</v>
      </c>
      <c r="J81" s="9">
        <v>2000</v>
      </c>
      <c r="K81" s="9">
        <v>352258</v>
      </c>
      <c r="L81" s="9">
        <v>120887</v>
      </c>
      <c r="M81" s="9">
        <v>2480173</v>
      </c>
    </row>
    <row r="82" spans="1:13" ht="12.75">
      <c r="A82" s="16" t="s">
        <v>73</v>
      </c>
      <c r="B82" s="9">
        <v>377053</v>
      </c>
      <c r="C82" s="9">
        <v>183332</v>
      </c>
      <c r="D82" s="9">
        <v>176061</v>
      </c>
      <c r="E82" s="9">
        <v>1169679</v>
      </c>
      <c r="F82" s="9">
        <v>1906125</v>
      </c>
      <c r="G82" s="9">
        <v>72742</v>
      </c>
      <c r="H82" s="9">
        <v>0</v>
      </c>
      <c r="I82" s="9">
        <v>74</v>
      </c>
      <c r="J82" s="9">
        <v>0</v>
      </c>
      <c r="K82" s="9">
        <v>352262</v>
      </c>
      <c r="L82" s="9">
        <v>143217</v>
      </c>
      <c r="M82" s="9">
        <v>2474420</v>
      </c>
    </row>
    <row r="83" spans="1:13" ht="12.75">
      <c r="A83" s="16" t="s">
        <v>77</v>
      </c>
      <c r="B83" s="9">
        <v>382381</v>
      </c>
      <c r="C83" s="9">
        <v>184394</v>
      </c>
      <c r="D83" s="9">
        <v>179563</v>
      </c>
      <c r="E83" s="9">
        <v>1170305</v>
      </c>
      <c r="F83" s="9">
        <v>1916643</v>
      </c>
      <c r="G83" s="9">
        <v>84302</v>
      </c>
      <c r="H83" s="9">
        <v>0</v>
      </c>
      <c r="I83" s="9">
        <v>57</v>
      </c>
      <c r="J83" s="9">
        <v>0</v>
      </c>
      <c r="K83" s="9">
        <v>351845</v>
      </c>
      <c r="L83" s="9">
        <v>152776</v>
      </c>
      <c r="M83" s="9">
        <v>2505623</v>
      </c>
    </row>
    <row r="84" spans="1:13" ht="12.75">
      <c r="A84" s="16" t="s">
        <v>74</v>
      </c>
      <c r="B84" s="9">
        <v>383830</v>
      </c>
      <c r="C84" s="9">
        <v>186544</v>
      </c>
      <c r="D84" s="9">
        <v>180104</v>
      </c>
      <c r="E84" s="9">
        <v>1180951</v>
      </c>
      <c r="F84" s="9">
        <v>1931429</v>
      </c>
      <c r="G84" s="9">
        <v>72575</v>
      </c>
      <c r="H84" s="9">
        <v>0</v>
      </c>
      <c r="I84" s="9">
        <v>49</v>
      </c>
      <c r="J84" s="9"/>
      <c r="K84" s="9">
        <v>352975</v>
      </c>
      <c r="L84" s="9">
        <v>148912</v>
      </c>
      <c r="M84" s="9">
        <v>2505940</v>
      </c>
    </row>
    <row r="85" spans="1:13" ht="12.75">
      <c r="A85" s="16" t="s">
        <v>75</v>
      </c>
      <c r="B85" s="9">
        <v>394966</v>
      </c>
      <c r="C85" s="9">
        <v>187751</v>
      </c>
      <c r="D85" s="9">
        <v>181882</v>
      </c>
      <c r="E85" s="9">
        <v>1189620</v>
      </c>
      <c r="F85" s="9">
        <v>1954219</v>
      </c>
      <c r="G85" s="9">
        <v>69912</v>
      </c>
      <c r="H85" s="9">
        <v>0</v>
      </c>
      <c r="I85" s="9">
        <v>94</v>
      </c>
      <c r="J85" s="9">
        <v>0</v>
      </c>
      <c r="K85" s="9">
        <v>384123</v>
      </c>
      <c r="L85" s="9">
        <v>114842</v>
      </c>
      <c r="M85" s="9">
        <v>2523190</v>
      </c>
    </row>
    <row r="86" spans="1:13" ht="12.75">
      <c r="A86" s="16" t="s">
        <v>65</v>
      </c>
      <c r="B86" s="9">
        <v>387759</v>
      </c>
      <c r="C86" s="9">
        <v>182132</v>
      </c>
      <c r="D86" s="9">
        <v>181383</v>
      </c>
      <c r="E86" s="9">
        <v>1204149</v>
      </c>
      <c r="F86" s="9">
        <v>1955423</v>
      </c>
      <c r="G86" s="9">
        <v>72226</v>
      </c>
      <c r="H86" s="9">
        <v>0</v>
      </c>
      <c r="I86" s="9">
        <v>88</v>
      </c>
      <c r="J86" s="9">
        <v>0</v>
      </c>
      <c r="K86" s="9">
        <v>384138</v>
      </c>
      <c r="L86" s="9">
        <v>117298</v>
      </c>
      <c r="M86" s="9">
        <v>2529173</v>
      </c>
    </row>
    <row r="87" spans="1:13" ht="14.25" customHeight="1">
      <c r="A87" s="11" t="s">
        <v>59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16" t="s">
        <v>66</v>
      </c>
      <c r="B88" s="9">
        <v>387848</v>
      </c>
      <c r="C88" s="9">
        <v>186597</v>
      </c>
      <c r="D88" s="9">
        <v>182065</v>
      </c>
      <c r="E88" s="9">
        <v>1213670</v>
      </c>
      <c r="F88" s="9">
        <f t="shared" ref="F88:F99" si="6">SUM(B88:E88)</f>
        <v>1970180</v>
      </c>
      <c r="G88" s="9">
        <v>73773</v>
      </c>
      <c r="H88" s="9">
        <v>0</v>
      </c>
      <c r="I88" s="9">
        <v>43</v>
      </c>
      <c r="J88" s="9">
        <v>0</v>
      </c>
      <c r="K88" s="9">
        <v>382695</v>
      </c>
      <c r="L88" s="9">
        <f t="shared" ref="L88:L99" si="7">M88-K88-J88-I88-H88-G88-F88</f>
        <v>114498</v>
      </c>
      <c r="M88" s="9">
        <v>2541189</v>
      </c>
    </row>
    <row r="89" spans="1:13" ht="12.75">
      <c r="A89" s="16" t="s">
        <v>67</v>
      </c>
      <c r="B89" s="9">
        <v>405476</v>
      </c>
      <c r="C89" s="9">
        <v>189323</v>
      </c>
      <c r="D89" s="9">
        <v>185743</v>
      </c>
      <c r="E89" s="9">
        <v>1222757</v>
      </c>
      <c r="F89" s="9">
        <f t="shared" si="6"/>
        <v>2003299</v>
      </c>
      <c r="G89" s="9">
        <v>65152</v>
      </c>
      <c r="H89" s="9">
        <v>0</v>
      </c>
      <c r="I89" s="9">
        <v>109</v>
      </c>
      <c r="J89" s="9">
        <v>0</v>
      </c>
      <c r="K89" s="9">
        <v>382875</v>
      </c>
      <c r="L89" s="9">
        <f t="shared" si="7"/>
        <v>127020</v>
      </c>
      <c r="M89" s="9">
        <v>2578455</v>
      </c>
    </row>
    <row r="90" spans="1:13" ht="12.75">
      <c r="A90" s="16" t="s">
        <v>68</v>
      </c>
      <c r="B90" s="9">
        <v>424047</v>
      </c>
      <c r="C90" s="9">
        <v>188342</v>
      </c>
      <c r="D90" s="9">
        <v>186053</v>
      </c>
      <c r="E90" s="9">
        <v>1179991</v>
      </c>
      <c r="F90" s="9">
        <f t="shared" si="6"/>
        <v>1978433</v>
      </c>
      <c r="G90" s="9">
        <v>48838</v>
      </c>
      <c r="H90" s="9">
        <v>0</v>
      </c>
      <c r="I90" s="9">
        <v>92</v>
      </c>
      <c r="J90" s="9">
        <v>25</v>
      </c>
      <c r="K90" s="9">
        <v>381189</v>
      </c>
      <c r="L90" s="9">
        <f t="shared" si="7"/>
        <v>109589</v>
      </c>
      <c r="M90" s="9">
        <v>2518166</v>
      </c>
    </row>
    <row r="91" spans="1:13" ht="12.75">
      <c r="A91" s="16" t="s">
        <v>69</v>
      </c>
      <c r="B91" s="9">
        <v>380255</v>
      </c>
      <c r="C91" s="9">
        <v>193353</v>
      </c>
      <c r="D91" s="9">
        <v>188976</v>
      </c>
      <c r="E91" s="9">
        <v>1193784</v>
      </c>
      <c r="F91" s="9">
        <f t="shared" si="6"/>
        <v>1956368</v>
      </c>
      <c r="G91" s="9">
        <v>45091</v>
      </c>
      <c r="H91" s="9">
        <v>0</v>
      </c>
      <c r="I91" s="9">
        <v>62</v>
      </c>
      <c r="J91" s="9">
        <v>0</v>
      </c>
      <c r="K91" s="9">
        <v>366440</v>
      </c>
      <c r="L91" s="9">
        <f t="shared" si="7"/>
        <v>97756</v>
      </c>
      <c r="M91" s="9">
        <v>2465717</v>
      </c>
    </row>
    <row r="92" spans="1:13" ht="12.75">
      <c r="A92" s="16" t="s">
        <v>70</v>
      </c>
      <c r="B92" s="9">
        <v>382210</v>
      </c>
      <c r="C92" s="9">
        <v>190807</v>
      </c>
      <c r="D92" s="9">
        <v>189526</v>
      </c>
      <c r="E92" s="9">
        <v>1195535</v>
      </c>
      <c r="F92" s="9">
        <f t="shared" si="6"/>
        <v>1958078</v>
      </c>
      <c r="G92" s="9">
        <v>41559</v>
      </c>
      <c r="H92" s="9">
        <v>0</v>
      </c>
      <c r="I92" s="9">
        <v>71</v>
      </c>
      <c r="J92" s="9">
        <v>0</v>
      </c>
      <c r="K92" s="9">
        <v>368950</v>
      </c>
      <c r="L92" s="9">
        <f t="shared" si="7"/>
        <v>103643</v>
      </c>
      <c r="M92" s="9">
        <v>2472301</v>
      </c>
    </row>
    <row r="93" spans="1:13" ht="12.75">
      <c r="A93" s="16" t="s">
        <v>71</v>
      </c>
      <c r="B93" s="9">
        <v>369536</v>
      </c>
      <c r="C93" s="9">
        <v>191951</v>
      </c>
      <c r="D93" s="9">
        <v>190882</v>
      </c>
      <c r="E93" s="9">
        <v>1202103</v>
      </c>
      <c r="F93" s="9">
        <f t="shared" si="6"/>
        <v>1954472</v>
      </c>
      <c r="G93" s="9">
        <v>54716</v>
      </c>
      <c r="H93" s="9">
        <v>0</v>
      </c>
      <c r="I93" s="9">
        <v>67</v>
      </c>
      <c r="J93" s="9">
        <v>0</v>
      </c>
      <c r="K93" s="9">
        <v>367674</v>
      </c>
      <c r="L93" s="9">
        <f t="shared" si="7"/>
        <v>110471</v>
      </c>
      <c r="M93" s="9">
        <v>2487400</v>
      </c>
    </row>
    <row r="94" spans="1:13" ht="12.75">
      <c r="A94" s="16" t="s">
        <v>72</v>
      </c>
      <c r="B94" s="9">
        <v>368965</v>
      </c>
      <c r="C94" s="9">
        <v>191994</v>
      </c>
      <c r="D94" s="9">
        <v>193948</v>
      </c>
      <c r="E94" s="9">
        <v>1206233</v>
      </c>
      <c r="F94" s="9">
        <f t="shared" si="6"/>
        <v>1961140</v>
      </c>
      <c r="G94" s="9">
        <v>43464</v>
      </c>
      <c r="H94" s="9">
        <v>0</v>
      </c>
      <c r="I94" s="9">
        <v>43</v>
      </c>
      <c r="J94" s="9">
        <v>0</v>
      </c>
      <c r="K94" s="9">
        <v>367440</v>
      </c>
      <c r="L94" s="9">
        <f t="shared" si="7"/>
        <v>111943</v>
      </c>
      <c r="M94" s="9">
        <v>2484030</v>
      </c>
    </row>
    <row r="95" spans="1:13" ht="12.75">
      <c r="A95" s="16" t="s">
        <v>73</v>
      </c>
      <c r="B95" s="9">
        <v>376345</v>
      </c>
      <c r="C95" s="9">
        <v>189917</v>
      </c>
      <c r="D95" s="9">
        <v>194023</v>
      </c>
      <c r="E95" s="9">
        <v>1198820</v>
      </c>
      <c r="F95" s="9">
        <f t="shared" si="6"/>
        <v>1959105</v>
      </c>
      <c r="G95" s="9">
        <v>35689</v>
      </c>
      <c r="H95" s="9">
        <v>0</v>
      </c>
      <c r="I95" s="9">
        <v>100</v>
      </c>
      <c r="J95" s="9">
        <v>0</v>
      </c>
      <c r="K95" s="9">
        <v>367913</v>
      </c>
      <c r="L95" s="9">
        <f t="shared" si="7"/>
        <v>122016</v>
      </c>
      <c r="M95" s="9">
        <v>2484823</v>
      </c>
    </row>
    <row r="96" spans="1:13" ht="12.75">
      <c r="A96" s="16" t="s">
        <v>77</v>
      </c>
      <c r="B96" s="9">
        <v>370780</v>
      </c>
      <c r="C96" s="9">
        <v>192401</v>
      </c>
      <c r="D96" s="9">
        <v>196999</v>
      </c>
      <c r="E96" s="9">
        <v>1200902</v>
      </c>
      <c r="F96" s="9">
        <f t="shared" si="6"/>
        <v>1961082</v>
      </c>
      <c r="G96" s="9">
        <v>29091</v>
      </c>
      <c r="H96" s="9">
        <v>0</v>
      </c>
      <c r="I96" s="9">
        <v>76</v>
      </c>
      <c r="J96" s="9">
        <v>0</v>
      </c>
      <c r="K96" s="9">
        <v>369065</v>
      </c>
      <c r="L96" s="9">
        <f t="shared" si="7"/>
        <v>124459</v>
      </c>
      <c r="M96" s="9">
        <v>2483773</v>
      </c>
    </row>
    <row r="97" spans="1:13" ht="12.75">
      <c r="A97" s="16" t="s">
        <v>74</v>
      </c>
      <c r="B97" s="9">
        <v>347913</v>
      </c>
      <c r="C97" s="9">
        <v>201923</v>
      </c>
      <c r="D97" s="9">
        <v>200492</v>
      </c>
      <c r="E97" s="9">
        <v>1193187</v>
      </c>
      <c r="F97" s="9">
        <f t="shared" si="6"/>
        <v>1943515</v>
      </c>
      <c r="G97" s="9">
        <v>49955</v>
      </c>
      <c r="H97" s="9">
        <v>0</v>
      </c>
      <c r="I97" s="9">
        <v>58</v>
      </c>
      <c r="J97" s="9">
        <v>0</v>
      </c>
      <c r="K97" s="9">
        <v>369809</v>
      </c>
      <c r="L97" s="9">
        <f t="shared" si="7"/>
        <v>123413</v>
      </c>
      <c r="M97" s="9">
        <v>2486750</v>
      </c>
    </row>
    <row r="98" spans="1:13" ht="12.75">
      <c r="A98" s="16" t="s">
        <v>75</v>
      </c>
      <c r="B98" s="9">
        <v>361762</v>
      </c>
      <c r="C98" s="9">
        <v>191568</v>
      </c>
      <c r="D98" s="9">
        <v>205254</v>
      </c>
      <c r="E98" s="9">
        <v>1197681</v>
      </c>
      <c r="F98" s="9">
        <f t="shared" si="6"/>
        <v>1956265</v>
      </c>
      <c r="G98" s="9">
        <v>49811</v>
      </c>
      <c r="H98" s="9">
        <v>0</v>
      </c>
      <c r="I98" s="9">
        <v>71</v>
      </c>
      <c r="J98" s="9">
        <v>0</v>
      </c>
      <c r="K98" s="9">
        <v>395915</v>
      </c>
      <c r="L98" s="9">
        <f t="shared" si="7"/>
        <v>100049</v>
      </c>
      <c r="M98" s="9">
        <v>2502111</v>
      </c>
    </row>
    <row r="99" spans="1:13" ht="12.75">
      <c r="A99" s="16" t="s">
        <v>65</v>
      </c>
      <c r="B99" s="9">
        <v>370165</v>
      </c>
      <c r="C99" s="9">
        <v>194622</v>
      </c>
      <c r="D99" s="9">
        <v>208673</v>
      </c>
      <c r="E99" s="9">
        <v>1188599</v>
      </c>
      <c r="F99" s="9">
        <f t="shared" si="6"/>
        <v>1962059</v>
      </c>
      <c r="G99" s="9">
        <v>44358</v>
      </c>
      <c r="H99" s="9">
        <v>0</v>
      </c>
      <c r="I99" s="9">
        <v>77</v>
      </c>
      <c r="J99" s="9">
        <v>0</v>
      </c>
      <c r="K99" s="9">
        <v>399562</v>
      </c>
      <c r="L99" s="9">
        <f t="shared" si="7"/>
        <v>110903</v>
      </c>
      <c r="M99" s="9">
        <v>2516959</v>
      </c>
    </row>
    <row r="100" spans="1:13" ht="12.75">
      <c r="A100" s="10" t="s">
        <v>60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2.75">
      <c r="A101" s="16" t="s">
        <v>66</v>
      </c>
      <c r="B101" s="9">
        <v>391067</v>
      </c>
      <c r="C101" s="9">
        <v>192252</v>
      </c>
      <c r="D101" s="9">
        <v>210688</v>
      </c>
      <c r="E101" s="9">
        <v>1186550</v>
      </c>
      <c r="F101" s="9">
        <f t="shared" ref="F101:F103" si="8">SUM(B101:E101)</f>
        <v>1980557</v>
      </c>
      <c r="G101" s="9">
        <v>41981</v>
      </c>
      <c r="H101" s="9">
        <v>0</v>
      </c>
      <c r="I101" s="9">
        <v>56</v>
      </c>
      <c r="J101" s="9">
        <v>0</v>
      </c>
      <c r="K101" s="9">
        <v>395125</v>
      </c>
      <c r="L101" s="9">
        <f t="shared" ref="L101:L103" si="9">M101-K101-J101-I101-H101-G101-F101</f>
        <v>103376</v>
      </c>
      <c r="M101" s="9">
        <v>2521095</v>
      </c>
    </row>
    <row r="102" spans="1:13" ht="12.75">
      <c r="A102" s="16" t="s">
        <v>67</v>
      </c>
      <c r="B102" s="9">
        <v>394374</v>
      </c>
      <c r="C102" s="9">
        <v>197363</v>
      </c>
      <c r="D102" s="9">
        <v>212010</v>
      </c>
      <c r="E102" s="9">
        <v>1191123</v>
      </c>
      <c r="F102" s="9">
        <f t="shared" si="8"/>
        <v>1994870</v>
      </c>
      <c r="G102" s="9">
        <v>35466</v>
      </c>
      <c r="H102" s="9">
        <v>0</v>
      </c>
      <c r="I102" s="9">
        <v>25</v>
      </c>
      <c r="J102" s="9">
        <v>0</v>
      </c>
      <c r="K102" s="9">
        <v>396412</v>
      </c>
      <c r="L102" s="9">
        <f t="shared" si="9"/>
        <v>106475</v>
      </c>
      <c r="M102" s="9">
        <v>2533248</v>
      </c>
    </row>
    <row r="103" spans="1:13" ht="12.75">
      <c r="A103" s="16" t="s">
        <v>68</v>
      </c>
      <c r="B103" s="9">
        <v>414085</v>
      </c>
      <c r="C103" s="9">
        <v>198383</v>
      </c>
      <c r="D103" s="9">
        <v>221565</v>
      </c>
      <c r="E103" s="9">
        <v>1189407</v>
      </c>
      <c r="F103" s="9">
        <f t="shared" si="8"/>
        <v>2023440</v>
      </c>
      <c r="G103" s="9">
        <v>37288</v>
      </c>
      <c r="H103" s="9">
        <v>0</v>
      </c>
      <c r="I103" s="9">
        <v>71</v>
      </c>
      <c r="J103" s="9">
        <v>0</v>
      </c>
      <c r="K103" s="9">
        <v>397954</v>
      </c>
      <c r="L103" s="9">
        <f t="shared" si="9"/>
        <v>84014</v>
      </c>
      <c r="M103" s="9">
        <v>2542767</v>
      </c>
    </row>
    <row r="104" spans="1:13" ht="12.75">
      <c r="A104" s="16" t="s">
        <v>69</v>
      </c>
      <c r="B104" s="9">
        <v>410534</v>
      </c>
      <c r="C104" s="9">
        <v>203172</v>
      </c>
      <c r="D104" s="9">
        <v>230936</v>
      </c>
      <c r="E104" s="9">
        <v>1192734</v>
      </c>
      <c r="F104" s="9">
        <f t="shared" ref="F104:F106" si="10">SUM(B104:E104)</f>
        <v>2037376</v>
      </c>
      <c r="G104" s="9">
        <v>30548</v>
      </c>
      <c r="H104" s="9">
        <v>0</v>
      </c>
      <c r="I104" s="9">
        <v>57</v>
      </c>
      <c r="J104" s="9">
        <v>0</v>
      </c>
      <c r="K104" s="9">
        <v>363453</v>
      </c>
      <c r="L104" s="9">
        <f t="shared" ref="L104:L106" si="11">M104-K104-J104-I104-H104-G104-F104</f>
        <v>123255</v>
      </c>
      <c r="M104" s="9">
        <v>2554689</v>
      </c>
    </row>
    <row r="105" spans="1:13" ht="12.75">
      <c r="A105" s="16" t="s">
        <v>70</v>
      </c>
      <c r="B105" s="9">
        <v>423637</v>
      </c>
      <c r="C105" s="9">
        <v>203148</v>
      </c>
      <c r="D105" s="9">
        <v>233553</v>
      </c>
      <c r="E105" s="9">
        <v>1189557</v>
      </c>
      <c r="F105" s="9">
        <f t="shared" si="10"/>
        <v>2049895</v>
      </c>
      <c r="G105" s="9">
        <v>33956</v>
      </c>
      <c r="H105" s="9">
        <v>0</v>
      </c>
      <c r="I105" s="9">
        <v>102</v>
      </c>
      <c r="J105" s="9">
        <v>0</v>
      </c>
      <c r="K105" s="9">
        <v>361577</v>
      </c>
      <c r="L105" s="9">
        <f t="shared" si="11"/>
        <v>120861</v>
      </c>
      <c r="M105" s="9">
        <v>2566391</v>
      </c>
    </row>
    <row r="106" spans="1:13" ht="12.75">
      <c r="A106" s="16" t="s">
        <v>71</v>
      </c>
      <c r="B106" s="9">
        <v>414223</v>
      </c>
      <c r="C106" s="9">
        <v>206942</v>
      </c>
      <c r="D106" s="9">
        <v>236805</v>
      </c>
      <c r="E106" s="9">
        <v>1185674</v>
      </c>
      <c r="F106" s="9">
        <f t="shared" si="10"/>
        <v>2043644</v>
      </c>
      <c r="G106" s="9">
        <v>31550</v>
      </c>
      <c r="H106" s="9">
        <v>0</v>
      </c>
      <c r="I106" s="9">
        <v>116</v>
      </c>
      <c r="J106" s="9">
        <v>0</v>
      </c>
      <c r="K106" s="9">
        <v>364274</v>
      </c>
      <c r="L106" s="9">
        <f t="shared" si="11"/>
        <v>128409</v>
      </c>
      <c r="M106" s="9">
        <v>2567993</v>
      </c>
    </row>
    <row r="107" spans="1:13" ht="12.75">
      <c r="A107" s="16" t="s">
        <v>72</v>
      </c>
      <c r="B107" s="9">
        <v>427569</v>
      </c>
      <c r="C107" s="9">
        <v>215537</v>
      </c>
      <c r="D107" s="9">
        <v>245270</v>
      </c>
      <c r="E107" s="9">
        <v>1185595</v>
      </c>
      <c r="F107" s="9">
        <f t="shared" ref="F107" si="12">SUM(B107:E107)</f>
        <v>2073971</v>
      </c>
      <c r="G107" s="9">
        <v>31526</v>
      </c>
      <c r="H107" s="9">
        <v>0</v>
      </c>
      <c r="I107" s="9">
        <v>97</v>
      </c>
      <c r="J107" s="9">
        <v>0</v>
      </c>
      <c r="K107" s="9">
        <v>363113</v>
      </c>
      <c r="L107" s="9">
        <f t="shared" ref="L107" si="13">M107-K107-J107-I107-H107-G107-F107</f>
        <v>122649</v>
      </c>
      <c r="M107" s="9">
        <v>2591356</v>
      </c>
    </row>
    <row r="108" spans="1:13" ht="12.75">
      <c r="A108" s="16" t="s">
        <v>73</v>
      </c>
      <c r="B108" s="9">
        <v>423330</v>
      </c>
      <c r="C108" s="9">
        <v>220867</v>
      </c>
      <c r="D108" s="9">
        <v>259671</v>
      </c>
      <c r="E108" s="9">
        <v>1166464</v>
      </c>
      <c r="F108" s="9">
        <f t="shared" ref="F108" si="14">SUM(B108:E108)</f>
        <v>2070332</v>
      </c>
      <c r="G108" s="9">
        <v>30587</v>
      </c>
      <c r="H108" s="9">
        <v>0</v>
      </c>
      <c r="I108" s="9">
        <v>127</v>
      </c>
      <c r="J108" s="9">
        <v>0</v>
      </c>
      <c r="K108" s="9">
        <v>362992</v>
      </c>
      <c r="L108" s="9">
        <f t="shared" ref="L108" si="15">M108-K108-J108-I108-H108-G108-F108</f>
        <v>133067</v>
      </c>
      <c r="M108" s="9">
        <v>2597105</v>
      </c>
    </row>
    <row r="109" spans="1:13" ht="12.75">
      <c r="A109" s="16" t="s">
        <v>77</v>
      </c>
      <c r="B109" s="9">
        <v>432959</v>
      </c>
      <c r="C109" s="9">
        <v>214734</v>
      </c>
      <c r="D109" s="9">
        <v>260717</v>
      </c>
      <c r="E109" s="9">
        <v>1149628</v>
      </c>
      <c r="F109" s="9">
        <f t="shared" ref="F109" si="16">SUM(B109:E109)</f>
        <v>2058038</v>
      </c>
      <c r="G109" s="9">
        <v>33008</v>
      </c>
      <c r="H109" s="9">
        <v>0</v>
      </c>
      <c r="I109" s="9">
        <v>180</v>
      </c>
      <c r="J109" s="9">
        <v>0</v>
      </c>
      <c r="K109" s="9">
        <v>360832</v>
      </c>
      <c r="L109" s="9">
        <f t="shared" ref="L109" si="17">M109-K109-J109-I109-H109-G109-F109</f>
        <v>120901</v>
      </c>
      <c r="M109" s="9">
        <v>2572959</v>
      </c>
    </row>
    <row r="110" spans="1:13" ht="12.75">
      <c r="A110" s="16" t="s">
        <v>74</v>
      </c>
      <c r="B110" s="9">
        <v>435137</v>
      </c>
      <c r="C110" s="9">
        <v>216392</v>
      </c>
      <c r="D110" s="9">
        <v>261434</v>
      </c>
      <c r="E110" s="9">
        <v>1143937</v>
      </c>
      <c r="F110" s="9">
        <f t="shared" ref="F110:F111" si="18">SUM(B110:E110)</f>
        <v>2056900</v>
      </c>
      <c r="G110" s="9">
        <v>31449</v>
      </c>
      <c r="H110" s="9">
        <v>0</v>
      </c>
      <c r="I110" s="9">
        <v>94</v>
      </c>
      <c r="J110" s="9">
        <v>0</v>
      </c>
      <c r="K110" s="9">
        <v>362482</v>
      </c>
      <c r="L110" s="9">
        <f t="shared" ref="L110:L111" si="19">M110-K110-J110-I110-H110-G110-F110</f>
        <v>114518</v>
      </c>
      <c r="M110" s="9">
        <v>2565443</v>
      </c>
    </row>
    <row r="111" spans="1:13" ht="12.75">
      <c r="A111" s="16" t="s">
        <v>75</v>
      </c>
      <c r="B111" s="9">
        <v>442885</v>
      </c>
      <c r="C111" s="9">
        <v>212902</v>
      </c>
      <c r="D111" s="9">
        <v>266706</v>
      </c>
      <c r="E111" s="9">
        <v>1124515</v>
      </c>
      <c r="F111" s="9">
        <f t="shared" si="18"/>
        <v>2047008</v>
      </c>
      <c r="G111" s="9">
        <v>33135</v>
      </c>
      <c r="H111" s="9">
        <v>0</v>
      </c>
      <c r="I111" s="9">
        <v>83</v>
      </c>
      <c r="J111" s="9">
        <v>0</v>
      </c>
      <c r="K111" s="9">
        <v>381758</v>
      </c>
      <c r="L111" s="9">
        <f t="shared" si="19"/>
        <v>100536</v>
      </c>
      <c r="M111" s="9">
        <v>2562520</v>
      </c>
    </row>
    <row r="112" spans="1:13" ht="12.75">
      <c r="A112" s="16" t="s">
        <v>65</v>
      </c>
      <c r="B112" s="9">
        <v>469621</v>
      </c>
      <c r="C112" s="9">
        <v>211747</v>
      </c>
      <c r="D112" s="9">
        <v>270851</v>
      </c>
      <c r="E112" s="9">
        <v>1112503</v>
      </c>
      <c r="F112" s="9">
        <f t="shared" ref="F112" si="20">SUM(B112:E112)</f>
        <v>2064722</v>
      </c>
      <c r="G112" s="9">
        <v>20492.955990904658</v>
      </c>
      <c r="H112" s="9">
        <v>0</v>
      </c>
      <c r="I112" s="9">
        <v>116</v>
      </c>
      <c r="J112" s="9">
        <v>0</v>
      </c>
      <c r="K112" s="9">
        <v>380376</v>
      </c>
      <c r="L112" s="9">
        <f t="shared" ref="L112" si="21">M112-K112-J112-I112-H112-G112-F112</f>
        <v>99481.044009095524</v>
      </c>
      <c r="M112" s="9">
        <v>2565188</v>
      </c>
    </row>
    <row r="113" spans="1:13" ht="12.75">
      <c r="A113" s="10" t="s">
        <v>61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</row>
    <row r="114" spans="1:13" ht="12.75">
      <c r="A114" s="16" t="s">
        <v>66</v>
      </c>
      <c r="B114" s="9">
        <v>486523</v>
      </c>
      <c r="C114" s="9">
        <v>215527</v>
      </c>
      <c r="D114" s="9">
        <v>279448</v>
      </c>
      <c r="E114" s="9">
        <v>1093461</v>
      </c>
      <c r="F114" s="9">
        <v>2074959</v>
      </c>
      <c r="G114" s="9">
        <v>16460</v>
      </c>
      <c r="H114" s="9">
        <v>0</v>
      </c>
      <c r="I114" s="9">
        <v>93</v>
      </c>
      <c r="J114" s="9">
        <v>0</v>
      </c>
      <c r="K114" s="9">
        <v>384865</v>
      </c>
      <c r="L114" s="9">
        <v>94657</v>
      </c>
      <c r="M114" s="9">
        <v>2571034</v>
      </c>
    </row>
    <row r="115" spans="1:13" ht="12.75">
      <c r="A115" s="16" t="s">
        <v>67</v>
      </c>
      <c r="B115" s="9">
        <v>510431</v>
      </c>
      <c r="C115" s="9">
        <v>221068</v>
      </c>
      <c r="D115" s="9">
        <v>285404</v>
      </c>
      <c r="E115" s="9">
        <v>1088239</v>
      </c>
      <c r="F115" s="9">
        <v>2105142</v>
      </c>
      <c r="G115" s="9">
        <v>10549</v>
      </c>
      <c r="H115" s="9">
        <v>0</v>
      </c>
      <c r="I115" s="9">
        <v>135</v>
      </c>
      <c r="J115" s="9">
        <v>0</v>
      </c>
      <c r="K115" s="9">
        <v>382772</v>
      </c>
      <c r="L115" s="9">
        <v>95753</v>
      </c>
      <c r="M115" s="9">
        <v>2594351</v>
      </c>
    </row>
    <row r="116" spans="1:13" ht="12.75">
      <c r="A116" s="16" t="s">
        <v>68</v>
      </c>
      <c r="B116" s="9">
        <v>541009</v>
      </c>
      <c r="C116" s="9">
        <v>229329</v>
      </c>
      <c r="D116" s="9">
        <v>300649</v>
      </c>
      <c r="E116" s="9">
        <v>1082812</v>
      </c>
      <c r="F116" s="9">
        <v>2153799</v>
      </c>
      <c r="G116" s="9">
        <v>8257</v>
      </c>
      <c r="H116" s="9">
        <v>0</v>
      </c>
      <c r="I116" s="9">
        <v>45</v>
      </c>
      <c r="J116" s="9">
        <v>0</v>
      </c>
      <c r="K116" s="9">
        <v>383842</v>
      </c>
      <c r="L116" s="9">
        <v>91996</v>
      </c>
      <c r="M116" s="9">
        <v>2637939</v>
      </c>
    </row>
    <row r="117" spans="1:13" ht="12.75">
      <c r="A117" s="16" t="s">
        <v>69</v>
      </c>
      <c r="B117" s="9">
        <v>568435</v>
      </c>
      <c r="C117" s="9">
        <v>230523</v>
      </c>
      <c r="D117" s="9">
        <v>299784</v>
      </c>
      <c r="E117" s="9">
        <v>1083424</v>
      </c>
      <c r="F117" s="9">
        <v>2182166</v>
      </c>
      <c r="G117" s="9">
        <v>10834</v>
      </c>
      <c r="H117" s="9">
        <v>0</v>
      </c>
      <c r="I117" s="9">
        <v>66</v>
      </c>
      <c r="J117" s="9">
        <v>0</v>
      </c>
      <c r="K117" s="9">
        <v>357556</v>
      </c>
      <c r="L117" s="9">
        <v>106498</v>
      </c>
      <c r="M117" s="9">
        <v>2657120</v>
      </c>
    </row>
    <row r="118" spans="1:13" ht="12.75">
      <c r="A118" s="16" t="s">
        <v>70</v>
      </c>
      <c r="B118" s="9">
        <v>566125</v>
      </c>
      <c r="C118" s="9">
        <v>229430</v>
      </c>
      <c r="D118" s="9">
        <v>304455</v>
      </c>
      <c r="E118" s="9">
        <v>1081803</v>
      </c>
      <c r="F118" s="9">
        <v>2181813</v>
      </c>
      <c r="G118" s="9">
        <v>13203</v>
      </c>
      <c r="H118" s="9">
        <v>0</v>
      </c>
      <c r="I118" s="9">
        <v>96</v>
      </c>
      <c r="J118" s="9">
        <v>0</v>
      </c>
      <c r="K118" s="9">
        <v>360292</v>
      </c>
      <c r="L118" s="9">
        <v>103826</v>
      </c>
      <c r="M118" s="9">
        <v>2659230</v>
      </c>
    </row>
    <row r="119" spans="1:13" ht="12.75">
      <c r="A119" s="16" t="s">
        <v>71</v>
      </c>
      <c r="B119" s="9">
        <v>555571</v>
      </c>
      <c r="C119" s="9">
        <v>232332</v>
      </c>
      <c r="D119" s="9">
        <v>309182</v>
      </c>
      <c r="E119" s="9">
        <v>1077398</v>
      </c>
      <c r="F119" s="9">
        <v>2174483</v>
      </c>
      <c r="G119" s="9">
        <v>7378</v>
      </c>
      <c r="H119" s="9">
        <v>0</v>
      </c>
      <c r="I119" s="9">
        <v>101</v>
      </c>
      <c r="J119" s="9">
        <v>0</v>
      </c>
      <c r="K119" s="9">
        <v>358905</v>
      </c>
      <c r="L119" s="9">
        <v>104598</v>
      </c>
      <c r="M119" s="9">
        <v>2645465</v>
      </c>
    </row>
    <row r="120" spans="1:13" ht="12.75">
      <c r="A120" s="16" t="s">
        <v>72</v>
      </c>
      <c r="B120" s="9">
        <v>589555</v>
      </c>
      <c r="C120" s="9">
        <v>226402</v>
      </c>
      <c r="D120" s="9">
        <v>304758</v>
      </c>
      <c r="E120" s="9">
        <v>1075952</v>
      </c>
      <c r="F120" s="9">
        <v>2196667</v>
      </c>
      <c r="G120" s="9">
        <v>12933</v>
      </c>
      <c r="H120" s="9">
        <v>0</v>
      </c>
      <c r="I120" s="9">
        <v>120</v>
      </c>
      <c r="J120" s="9">
        <v>0</v>
      </c>
      <c r="K120" s="9">
        <v>358972</v>
      </c>
      <c r="L120" s="9">
        <v>107815</v>
      </c>
      <c r="M120" s="9">
        <v>2676507</v>
      </c>
    </row>
    <row r="121" spans="1:13" ht="12.75">
      <c r="A121" s="16" t="s">
        <v>73</v>
      </c>
      <c r="B121" s="9">
        <v>589144</v>
      </c>
      <c r="C121" s="9">
        <v>220892</v>
      </c>
      <c r="D121" s="9">
        <v>304752</v>
      </c>
      <c r="E121" s="9">
        <v>1066246</v>
      </c>
      <c r="F121" s="9">
        <v>2181034</v>
      </c>
      <c r="G121" s="9">
        <v>12992</v>
      </c>
      <c r="H121" s="9">
        <v>0</v>
      </c>
      <c r="I121" s="9">
        <v>59</v>
      </c>
      <c r="J121" s="9">
        <v>0</v>
      </c>
      <c r="K121" s="9">
        <v>358665</v>
      </c>
      <c r="L121" s="9">
        <v>116757</v>
      </c>
      <c r="M121" s="9">
        <v>2669507</v>
      </c>
    </row>
    <row r="122" spans="1:13" ht="12.75">
      <c r="A122" s="19" t="s">
        <v>77</v>
      </c>
      <c r="B122" s="9">
        <v>590020</v>
      </c>
      <c r="C122" s="9">
        <v>203443</v>
      </c>
      <c r="D122" s="9">
        <v>307687</v>
      </c>
      <c r="E122" s="9">
        <v>1061022</v>
      </c>
      <c r="F122" s="9">
        <v>2162172</v>
      </c>
      <c r="G122" s="9">
        <v>8262</v>
      </c>
      <c r="H122" s="9">
        <v>0</v>
      </c>
      <c r="I122" s="9">
        <v>71</v>
      </c>
      <c r="J122" s="9">
        <v>0</v>
      </c>
      <c r="K122" s="9">
        <v>358209</v>
      </c>
      <c r="L122" s="9">
        <v>123067</v>
      </c>
      <c r="M122" s="9">
        <v>2651781</v>
      </c>
    </row>
    <row r="123" spans="1:13" ht="12.75">
      <c r="A123" s="16" t="s">
        <v>74</v>
      </c>
      <c r="B123" s="9">
        <v>602086</v>
      </c>
      <c r="C123" s="9">
        <v>202835</v>
      </c>
      <c r="D123" s="9">
        <v>312705</v>
      </c>
      <c r="E123" s="9">
        <v>1058141</v>
      </c>
      <c r="F123" s="9">
        <v>2175767</v>
      </c>
      <c r="G123" s="9">
        <v>5768</v>
      </c>
      <c r="H123" s="9">
        <v>0</v>
      </c>
      <c r="I123" s="9">
        <v>72</v>
      </c>
      <c r="J123" s="9">
        <v>0</v>
      </c>
      <c r="K123" s="9">
        <v>351362</v>
      </c>
      <c r="L123" s="9">
        <v>103987</v>
      </c>
      <c r="M123" s="9">
        <v>2636956</v>
      </c>
    </row>
    <row r="124" spans="1:13" ht="12.75">
      <c r="A124" s="16" t="s">
        <v>75</v>
      </c>
      <c r="B124" s="9">
        <v>659451</v>
      </c>
      <c r="C124" s="9">
        <v>207363</v>
      </c>
      <c r="D124" s="9">
        <v>321562</v>
      </c>
      <c r="E124" s="9">
        <v>1050230</v>
      </c>
      <c r="F124" s="9">
        <v>2238606</v>
      </c>
      <c r="G124" s="9">
        <v>6599</v>
      </c>
      <c r="H124" s="9">
        <v>0</v>
      </c>
      <c r="I124" s="9">
        <v>156</v>
      </c>
      <c r="J124" s="9">
        <v>0</v>
      </c>
      <c r="K124" s="9">
        <v>370214</v>
      </c>
      <c r="L124" s="9">
        <v>87072</v>
      </c>
      <c r="M124" s="9">
        <v>2702647</v>
      </c>
    </row>
    <row r="125" spans="1:13" ht="12.75">
      <c r="A125" s="16" t="s">
        <v>65</v>
      </c>
      <c r="B125" s="9">
        <v>725939</v>
      </c>
      <c r="C125" s="9">
        <v>200586</v>
      </c>
      <c r="D125" s="9">
        <v>322935</v>
      </c>
      <c r="E125" s="9">
        <v>1040273</v>
      </c>
      <c r="F125" s="9">
        <v>2289733</v>
      </c>
      <c r="G125" s="9">
        <v>7150</v>
      </c>
      <c r="H125" s="9">
        <v>0</v>
      </c>
      <c r="I125" s="9">
        <v>54</v>
      </c>
      <c r="J125" s="9">
        <v>20</v>
      </c>
      <c r="K125" s="9">
        <v>369181</v>
      </c>
      <c r="L125" s="9">
        <v>93656</v>
      </c>
      <c r="M125" s="9">
        <v>2759794</v>
      </c>
    </row>
    <row r="126" spans="1:13" ht="15" customHeight="1">
      <c r="A126" s="10" t="s">
        <v>62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13" ht="12.75">
      <c r="A127" s="16" t="s">
        <v>66</v>
      </c>
      <c r="B127" s="9">
        <v>681915</v>
      </c>
      <c r="C127" s="9">
        <v>201714</v>
      </c>
      <c r="D127" s="9">
        <v>333357</v>
      </c>
      <c r="E127" s="9">
        <v>1038599</v>
      </c>
      <c r="F127" s="9">
        <v>2255585</v>
      </c>
      <c r="G127" s="9">
        <v>9240</v>
      </c>
      <c r="H127" s="9">
        <v>0</v>
      </c>
      <c r="I127" s="9">
        <v>44</v>
      </c>
      <c r="J127" s="9">
        <v>0</v>
      </c>
      <c r="K127" s="9">
        <v>373438</v>
      </c>
      <c r="L127" s="9">
        <v>75413</v>
      </c>
      <c r="M127" s="9">
        <v>2713720</v>
      </c>
    </row>
    <row r="128" spans="1:13" ht="12.75">
      <c r="A128" s="16" t="s">
        <v>67</v>
      </c>
      <c r="B128" s="9">
        <v>688533</v>
      </c>
      <c r="C128" s="9">
        <v>202861</v>
      </c>
      <c r="D128" s="9">
        <v>340945</v>
      </c>
      <c r="E128" s="9">
        <v>1033721</v>
      </c>
      <c r="F128" s="9">
        <v>2266060</v>
      </c>
      <c r="G128" s="9">
        <v>13185</v>
      </c>
      <c r="H128" s="9">
        <v>0</v>
      </c>
      <c r="I128" s="9">
        <v>69</v>
      </c>
      <c r="J128" s="9">
        <v>2</v>
      </c>
      <c r="K128" s="9">
        <v>373344</v>
      </c>
      <c r="L128" s="9">
        <v>78242</v>
      </c>
      <c r="M128" s="9">
        <v>2730902</v>
      </c>
    </row>
    <row r="129" spans="1:13" ht="12.75">
      <c r="A129" s="16" t="s">
        <v>68</v>
      </c>
      <c r="B129" s="9">
        <v>715306</v>
      </c>
      <c r="C129" s="9">
        <v>205405</v>
      </c>
      <c r="D129" s="9">
        <v>350027</v>
      </c>
      <c r="E129" s="9">
        <v>1027243</v>
      </c>
      <c r="F129" s="9">
        <v>2297981</v>
      </c>
      <c r="G129" s="9">
        <v>12190</v>
      </c>
      <c r="H129" s="9">
        <v>0</v>
      </c>
      <c r="I129" s="9">
        <v>64</v>
      </c>
      <c r="J129" s="9">
        <v>0</v>
      </c>
      <c r="K129" s="9">
        <v>372631</v>
      </c>
      <c r="L129" s="9">
        <v>59330</v>
      </c>
      <c r="M129" s="9">
        <v>2742196</v>
      </c>
    </row>
    <row r="130" spans="1:13" ht="12.75">
      <c r="A130" s="16" t="s">
        <v>69</v>
      </c>
      <c r="B130" s="9">
        <v>734349</v>
      </c>
      <c r="C130" s="9">
        <v>205369</v>
      </c>
      <c r="D130" s="9">
        <v>360442</v>
      </c>
      <c r="E130" s="9">
        <v>1021539</v>
      </c>
      <c r="F130" s="9">
        <v>2321699</v>
      </c>
      <c r="G130" s="9">
        <v>9397</v>
      </c>
      <c r="H130" s="9">
        <v>0</v>
      </c>
      <c r="I130" s="9">
        <v>431</v>
      </c>
      <c r="J130" s="9">
        <v>0</v>
      </c>
      <c r="K130" s="9">
        <v>317069</v>
      </c>
      <c r="L130" s="9">
        <v>106176</v>
      </c>
      <c r="M130" s="9">
        <v>2754772</v>
      </c>
    </row>
    <row r="131" spans="1:13" ht="12.75">
      <c r="A131" s="16" t="s">
        <v>70</v>
      </c>
      <c r="B131" s="9">
        <v>753456</v>
      </c>
      <c r="C131" s="9">
        <v>158863</v>
      </c>
      <c r="D131" s="9">
        <v>375416</v>
      </c>
      <c r="E131" s="9">
        <v>1015704</v>
      </c>
      <c r="F131" s="9">
        <v>2303439</v>
      </c>
      <c r="G131" s="9">
        <v>8593</v>
      </c>
      <c r="H131" s="9">
        <v>0</v>
      </c>
      <c r="I131" s="9">
        <v>305</v>
      </c>
      <c r="J131" s="9">
        <v>0</v>
      </c>
      <c r="K131" s="9">
        <v>318702</v>
      </c>
      <c r="L131" s="9">
        <v>113069</v>
      </c>
      <c r="M131" s="9">
        <v>2744108</v>
      </c>
    </row>
    <row r="132" spans="1:13" ht="12.75">
      <c r="A132" s="16" t="s">
        <v>71</v>
      </c>
      <c r="B132" s="9">
        <v>754832</v>
      </c>
      <c r="C132" s="9">
        <v>163038</v>
      </c>
      <c r="D132" s="9">
        <v>385709</v>
      </c>
      <c r="E132" s="9">
        <v>1012498</v>
      </c>
      <c r="F132" s="9">
        <v>2316077</v>
      </c>
      <c r="G132" s="9">
        <v>8055</v>
      </c>
      <c r="H132" s="9">
        <v>0</v>
      </c>
      <c r="I132" s="9">
        <v>180</v>
      </c>
      <c r="J132" s="9">
        <v>1</v>
      </c>
      <c r="K132" s="9">
        <v>318879</v>
      </c>
      <c r="L132" s="9">
        <v>108849</v>
      </c>
      <c r="M132" s="9">
        <v>2752041</v>
      </c>
    </row>
    <row r="133" spans="1:13" ht="12.75">
      <c r="A133" s="16" t="s">
        <v>72</v>
      </c>
      <c r="B133" s="9">
        <v>785344</v>
      </c>
      <c r="C133" s="9">
        <v>160384</v>
      </c>
      <c r="D133" s="9">
        <v>383083</v>
      </c>
      <c r="E133" s="9">
        <v>1003263</v>
      </c>
      <c r="F133" s="9">
        <v>2332074</v>
      </c>
      <c r="G133" s="9">
        <v>6025</v>
      </c>
      <c r="H133" s="9">
        <v>0</v>
      </c>
      <c r="I133" s="9">
        <v>58</v>
      </c>
      <c r="J133" s="9">
        <v>21</v>
      </c>
      <c r="K133" s="9">
        <v>318963</v>
      </c>
      <c r="L133" s="9">
        <v>105661</v>
      </c>
      <c r="M133" s="9">
        <v>2762802</v>
      </c>
    </row>
    <row r="134" spans="1:13" ht="12.75">
      <c r="A134" s="16" t="s">
        <v>73</v>
      </c>
      <c r="B134" s="9">
        <v>780242</v>
      </c>
      <c r="C134" s="9">
        <v>162688</v>
      </c>
      <c r="D134" s="9">
        <v>384174</v>
      </c>
      <c r="E134" s="9">
        <v>996543</v>
      </c>
      <c r="F134" s="9">
        <v>2323647</v>
      </c>
      <c r="G134" s="9">
        <v>7271</v>
      </c>
      <c r="H134" s="9">
        <v>0</v>
      </c>
      <c r="I134" s="9">
        <v>60</v>
      </c>
      <c r="J134" s="9">
        <v>2</v>
      </c>
      <c r="K134" s="9">
        <v>318607</v>
      </c>
      <c r="L134" s="9">
        <v>117856</v>
      </c>
      <c r="M134" s="9">
        <v>2767443</v>
      </c>
    </row>
    <row r="135" spans="1:13" ht="12.75">
      <c r="A135" s="19" t="s">
        <v>77</v>
      </c>
      <c r="B135" s="9">
        <v>758613</v>
      </c>
      <c r="C135" s="9">
        <v>156859</v>
      </c>
      <c r="D135" s="9">
        <v>386773</v>
      </c>
      <c r="E135" s="9">
        <v>982824</v>
      </c>
      <c r="F135" s="9">
        <v>2285069</v>
      </c>
      <c r="G135" s="9">
        <v>19822</v>
      </c>
      <c r="H135" s="9">
        <v>0</v>
      </c>
      <c r="I135" s="9">
        <v>40</v>
      </c>
      <c r="J135" s="9">
        <v>0</v>
      </c>
      <c r="K135" s="9">
        <v>329226</v>
      </c>
      <c r="L135" s="9">
        <v>119549</v>
      </c>
      <c r="M135" s="9">
        <v>2753706</v>
      </c>
    </row>
    <row r="136" spans="1:13" ht="12.75">
      <c r="A136" s="16" t="s">
        <v>74</v>
      </c>
      <c r="B136" s="9">
        <v>741390</v>
      </c>
      <c r="C136" s="9">
        <v>157348</v>
      </c>
      <c r="D136" s="9">
        <v>394855</v>
      </c>
      <c r="E136" s="9">
        <v>973248</v>
      </c>
      <c r="F136" s="9">
        <v>2266841</v>
      </c>
      <c r="G136" s="9">
        <v>10492</v>
      </c>
      <c r="H136" s="9">
        <v>0</v>
      </c>
      <c r="I136" s="9">
        <v>61</v>
      </c>
      <c r="J136" s="9">
        <v>0</v>
      </c>
      <c r="K136" s="9">
        <v>329214</v>
      </c>
      <c r="L136" s="9">
        <v>114304</v>
      </c>
      <c r="M136" s="9">
        <v>2720912</v>
      </c>
    </row>
    <row r="137" spans="1:13" ht="12.75">
      <c r="A137" s="16" t="s">
        <v>75</v>
      </c>
      <c r="B137" s="9">
        <v>739659</v>
      </c>
      <c r="C137" s="9">
        <v>164821</v>
      </c>
      <c r="D137" s="9">
        <v>403286</v>
      </c>
      <c r="E137" s="9">
        <v>973161</v>
      </c>
      <c r="F137" s="9">
        <v>2280927</v>
      </c>
      <c r="G137" s="9">
        <v>16621</v>
      </c>
      <c r="H137" s="9">
        <v>0</v>
      </c>
      <c r="I137" s="9">
        <v>73</v>
      </c>
      <c r="J137" s="9">
        <v>10000</v>
      </c>
      <c r="K137" s="9">
        <v>337750</v>
      </c>
      <c r="L137" s="9">
        <v>110756</v>
      </c>
      <c r="M137" s="9">
        <v>2756127</v>
      </c>
    </row>
    <row r="138" spans="1:13" ht="12.75">
      <c r="A138" s="16" t="s">
        <v>65</v>
      </c>
      <c r="B138" s="9">
        <v>767968</v>
      </c>
      <c r="C138" s="9">
        <v>158770</v>
      </c>
      <c r="D138" s="9">
        <v>410727</v>
      </c>
      <c r="E138" s="9">
        <v>967123</v>
      </c>
      <c r="F138" s="9">
        <v>2304588</v>
      </c>
      <c r="G138" s="9">
        <v>27337</v>
      </c>
      <c r="H138" s="9">
        <v>0</v>
      </c>
      <c r="I138" s="9">
        <v>49</v>
      </c>
      <c r="J138" s="9">
        <v>0</v>
      </c>
      <c r="K138" s="9">
        <v>337675</v>
      </c>
      <c r="L138" s="9">
        <v>117881</v>
      </c>
      <c r="M138" s="9">
        <v>2787530</v>
      </c>
    </row>
    <row r="139" spans="1:13" ht="12.75">
      <c r="A139" s="10" t="s">
        <v>64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ht="12.75">
      <c r="A140" s="16" t="s">
        <v>66</v>
      </c>
      <c r="B140" s="9">
        <v>789860</v>
      </c>
      <c r="C140" s="9">
        <v>159341</v>
      </c>
      <c r="D140" s="9">
        <v>422435</v>
      </c>
      <c r="E140" s="9">
        <v>963372</v>
      </c>
      <c r="F140" s="9">
        <v>2335008</v>
      </c>
      <c r="G140" s="9">
        <v>30055</v>
      </c>
      <c r="H140" s="9">
        <v>0</v>
      </c>
      <c r="I140" s="9">
        <v>65</v>
      </c>
      <c r="J140" s="9">
        <v>2</v>
      </c>
      <c r="K140" s="9">
        <v>342890</v>
      </c>
      <c r="L140" s="9">
        <v>103777</v>
      </c>
      <c r="M140" s="9">
        <v>2811797</v>
      </c>
    </row>
    <row r="141" spans="1:13" ht="12.75">
      <c r="A141" s="16" t="s">
        <v>67</v>
      </c>
      <c r="B141" s="9">
        <v>831639</v>
      </c>
      <c r="C141" s="9">
        <v>155225</v>
      </c>
      <c r="D141" s="9">
        <v>428015</v>
      </c>
      <c r="E141" s="9">
        <v>954331</v>
      </c>
      <c r="F141" s="9">
        <v>2369210</v>
      </c>
      <c r="G141" s="9">
        <v>37352</v>
      </c>
      <c r="H141" s="9">
        <v>0</v>
      </c>
      <c r="I141" s="9">
        <v>32</v>
      </c>
      <c r="J141" s="9">
        <v>4</v>
      </c>
      <c r="K141" s="9">
        <v>344143</v>
      </c>
      <c r="L141" s="9">
        <v>112889</v>
      </c>
      <c r="M141" s="9">
        <v>2863630</v>
      </c>
    </row>
    <row r="142" spans="1:13" ht="12.75">
      <c r="A142" s="16" t="s">
        <v>68</v>
      </c>
      <c r="B142" s="9">
        <v>874656</v>
      </c>
      <c r="C142" s="9">
        <v>155132</v>
      </c>
      <c r="D142" s="9">
        <v>436663</v>
      </c>
      <c r="E142" s="9">
        <v>948250</v>
      </c>
      <c r="F142" s="9">
        <v>2414701</v>
      </c>
      <c r="G142" s="9">
        <v>59927</v>
      </c>
      <c r="H142" s="9">
        <v>0</v>
      </c>
      <c r="I142" s="9">
        <v>75</v>
      </c>
      <c r="J142" s="9">
        <v>27</v>
      </c>
      <c r="K142" s="9">
        <v>345164</v>
      </c>
      <c r="L142" s="9">
        <v>94648</v>
      </c>
      <c r="M142" s="9">
        <v>2914542</v>
      </c>
    </row>
    <row r="143" spans="1:13" ht="12.75">
      <c r="A143" s="16" t="s">
        <v>69</v>
      </c>
      <c r="B143" s="9">
        <v>878970</v>
      </c>
      <c r="C143" s="9">
        <v>159485</v>
      </c>
      <c r="D143" s="9">
        <v>421178</v>
      </c>
      <c r="E143" s="9">
        <v>953974</v>
      </c>
      <c r="F143" s="9">
        <v>2413607</v>
      </c>
      <c r="G143" s="9">
        <v>57392</v>
      </c>
      <c r="H143" s="9">
        <v>0</v>
      </c>
      <c r="I143" s="9">
        <v>32</v>
      </c>
      <c r="J143" s="9">
        <v>2</v>
      </c>
      <c r="K143" s="9">
        <v>349037</v>
      </c>
      <c r="L143" s="9">
        <v>87099</v>
      </c>
      <c r="M143" s="9">
        <v>2907169</v>
      </c>
    </row>
    <row r="144" spans="1:13" ht="12.75">
      <c r="A144" s="16" t="s">
        <v>70</v>
      </c>
      <c r="B144" s="9">
        <v>864617</v>
      </c>
      <c r="C144" s="9">
        <v>162040</v>
      </c>
      <c r="D144" s="9">
        <v>422135</v>
      </c>
      <c r="E144" s="9">
        <v>945242</v>
      </c>
      <c r="F144" s="9">
        <v>2394034</v>
      </c>
      <c r="G144" s="9">
        <v>52600</v>
      </c>
      <c r="H144" s="9">
        <v>0</v>
      </c>
      <c r="I144" s="9">
        <v>68</v>
      </c>
      <c r="J144" s="9">
        <v>10</v>
      </c>
      <c r="K144" s="9">
        <v>354059</v>
      </c>
      <c r="L144" s="9">
        <v>87565</v>
      </c>
      <c r="M144" s="9">
        <v>2888336</v>
      </c>
    </row>
    <row r="145" spans="1:13" ht="12.75">
      <c r="A145" s="19" t="s">
        <v>71</v>
      </c>
      <c r="B145" s="9">
        <v>908777.09</v>
      </c>
      <c r="C145" s="9">
        <v>159540</v>
      </c>
      <c r="D145" s="9">
        <v>425194.91</v>
      </c>
      <c r="E145" s="9">
        <v>947009</v>
      </c>
      <c r="F145" s="9">
        <v>2440521</v>
      </c>
      <c r="G145" s="9">
        <v>44638</v>
      </c>
      <c r="H145" s="9">
        <v>0</v>
      </c>
      <c r="I145" s="9">
        <v>55</v>
      </c>
      <c r="J145" s="9">
        <v>2</v>
      </c>
      <c r="K145" s="9">
        <v>354196</v>
      </c>
      <c r="L145" s="9">
        <v>100924</v>
      </c>
      <c r="M145" s="9">
        <v>2940336</v>
      </c>
    </row>
    <row r="146" spans="1:13" ht="12.75">
      <c r="A146" s="19" t="s">
        <v>72</v>
      </c>
      <c r="B146" s="9">
        <v>898268</v>
      </c>
      <c r="C146" s="9">
        <v>159810</v>
      </c>
      <c r="D146" s="9">
        <v>433705</v>
      </c>
      <c r="E146" s="9">
        <v>942071</v>
      </c>
      <c r="F146" s="9">
        <v>2433854</v>
      </c>
      <c r="G146" s="9">
        <v>38814</v>
      </c>
      <c r="H146" s="9">
        <v>0</v>
      </c>
      <c r="I146" s="9">
        <v>72</v>
      </c>
      <c r="J146" s="9">
        <v>0</v>
      </c>
      <c r="K146" s="9">
        <v>349266</v>
      </c>
      <c r="L146" s="9">
        <v>98375</v>
      </c>
      <c r="M146" s="9">
        <v>2920381</v>
      </c>
    </row>
    <row r="147" spans="1:13" ht="12.75">
      <c r="A147" s="16" t="s">
        <v>73</v>
      </c>
      <c r="B147" s="9">
        <v>932452</v>
      </c>
      <c r="C147" s="9">
        <v>156757</v>
      </c>
      <c r="D147" s="9">
        <v>420226</v>
      </c>
      <c r="E147" s="9">
        <v>941085</v>
      </c>
      <c r="F147" s="9">
        <v>2450520</v>
      </c>
      <c r="G147" s="9">
        <v>37497</v>
      </c>
      <c r="H147" s="9">
        <v>0</v>
      </c>
      <c r="I147" s="9">
        <v>58</v>
      </c>
      <c r="J147" s="9">
        <v>0</v>
      </c>
      <c r="K147" s="9">
        <v>352412</v>
      </c>
      <c r="L147" s="9">
        <v>91592</v>
      </c>
      <c r="M147" s="9">
        <v>2932079</v>
      </c>
    </row>
    <row r="148" spans="1:13" ht="12.75">
      <c r="A148" s="19" t="s">
        <v>77</v>
      </c>
      <c r="B148" s="9">
        <v>921174</v>
      </c>
      <c r="C148" s="9">
        <v>153233</v>
      </c>
      <c r="D148" s="9">
        <v>416390</v>
      </c>
      <c r="E148" s="9">
        <v>938264</v>
      </c>
      <c r="F148" s="9">
        <v>2429061</v>
      </c>
      <c r="G148" s="9">
        <v>39964</v>
      </c>
      <c r="H148" s="9">
        <v>0</v>
      </c>
      <c r="I148" s="9">
        <v>84</v>
      </c>
      <c r="J148" s="9">
        <v>110</v>
      </c>
      <c r="K148" s="9">
        <v>354801</v>
      </c>
      <c r="L148" s="9">
        <v>96600</v>
      </c>
      <c r="M148" s="9">
        <v>2920620</v>
      </c>
    </row>
    <row r="149" spans="1:13" ht="12.75">
      <c r="A149" s="16" t="s">
        <v>74</v>
      </c>
      <c r="B149" s="9">
        <v>937800</v>
      </c>
      <c r="C149" s="9">
        <v>158307</v>
      </c>
      <c r="D149" s="9">
        <v>417482</v>
      </c>
      <c r="E149" s="9">
        <v>936204</v>
      </c>
      <c r="F149" s="9">
        <v>2449793</v>
      </c>
      <c r="G149" s="9">
        <v>36609</v>
      </c>
      <c r="H149" s="9">
        <v>0</v>
      </c>
      <c r="I149" s="9">
        <v>68</v>
      </c>
      <c r="J149" s="9">
        <v>103</v>
      </c>
      <c r="K149" s="9">
        <v>355634</v>
      </c>
      <c r="L149" s="9">
        <v>86072</v>
      </c>
      <c r="M149" s="9">
        <v>2928279</v>
      </c>
    </row>
    <row r="150" spans="1:13" ht="12.75">
      <c r="A150" s="19" t="s">
        <v>75</v>
      </c>
      <c r="B150" s="9">
        <v>937658</v>
      </c>
      <c r="C150" s="9">
        <v>160343</v>
      </c>
      <c r="D150" s="9">
        <v>425262</v>
      </c>
      <c r="E150" s="9">
        <v>932601</v>
      </c>
      <c r="F150" s="9">
        <v>2455864</v>
      </c>
      <c r="G150" s="9">
        <v>36629</v>
      </c>
      <c r="H150" s="9">
        <v>0</v>
      </c>
      <c r="I150" s="9">
        <v>57</v>
      </c>
      <c r="J150" s="9">
        <v>63</v>
      </c>
      <c r="K150" s="9">
        <v>366009</v>
      </c>
      <c r="L150" s="9">
        <v>82823</v>
      </c>
      <c r="M150" s="9">
        <v>2941445</v>
      </c>
    </row>
    <row r="151" spans="1:13" ht="12.75">
      <c r="A151" s="19" t="s">
        <v>65</v>
      </c>
      <c r="B151" s="9">
        <v>938262</v>
      </c>
      <c r="C151" s="9">
        <v>156117</v>
      </c>
      <c r="D151" s="9">
        <v>445052</v>
      </c>
      <c r="E151" s="9">
        <v>936623</v>
      </c>
      <c r="F151" s="9">
        <v>2476054</v>
      </c>
      <c r="G151" s="9">
        <v>37697</v>
      </c>
      <c r="H151" s="9">
        <v>0</v>
      </c>
      <c r="I151" s="9">
        <v>130</v>
      </c>
      <c r="J151" s="9">
        <v>19</v>
      </c>
      <c r="K151" s="9">
        <v>357897</v>
      </c>
      <c r="L151" s="9">
        <v>86169</v>
      </c>
      <c r="M151" s="9">
        <v>2957966</v>
      </c>
    </row>
    <row r="152" spans="1:13" ht="12.75">
      <c r="A152" s="10" t="s">
        <v>78</v>
      </c>
    </row>
    <row r="153" spans="1:13" ht="12.75">
      <c r="A153" s="19" t="s">
        <v>66</v>
      </c>
      <c r="B153" s="9">
        <v>936823</v>
      </c>
      <c r="C153" s="9">
        <v>159345</v>
      </c>
      <c r="D153" s="9">
        <v>460721</v>
      </c>
      <c r="E153" s="9">
        <v>926383</v>
      </c>
      <c r="F153" s="9">
        <f t="shared" ref="F153:F160" si="22">SUM(B153:E153)</f>
        <v>2483272</v>
      </c>
      <c r="G153" s="9">
        <v>30771</v>
      </c>
      <c r="H153" s="9">
        <v>0</v>
      </c>
      <c r="I153" s="9">
        <v>74</v>
      </c>
      <c r="J153" s="9">
        <v>7</v>
      </c>
      <c r="K153" s="9">
        <v>364572</v>
      </c>
      <c r="L153" s="9">
        <f t="shared" ref="L153:L164" si="23">M153-K153-J153-I153-H153-G153-F153</f>
        <v>108614</v>
      </c>
      <c r="M153" s="9">
        <v>2987310</v>
      </c>
    </row>
    <row r="154" spans="1:13" ht="12.75">
      <c r="A154" s="16" t="s">
        <v>67</v>
      </c>
      <c r="B154" s="9">
        <v>971806</v>
      </c>
      <c r="C154" s="9">
        <v>160330</v>
      </c>
      <c r="D154" s="9">
        <v>461998</v>
      </c>
      <c r="E154" s="9">
        <v>920414</v>
      </c>
      <c r="F154" s="9">
        <f t="shared" si="22"/>
        <v>2514548</v>
      </c>
      <c r="G154" s="9">
        <v>27716</v>
      </c>
      <c r="H154" s="9">
        <v>0</v>
      </c>
      <c r="I154" s="9">
        <v>56</v>
      </c>
      <c r="J154" s="9">
        <v>15</v>
      </c>
      <c r="K154" s="9">
        <v>368155</v>
      </c>
      <c r="L154" s="9">
        <f t="shared" si="23"/>
        <v>112226</v>
      </c>
      <c r="M154" s="9">
        <v>3022716</v>
      </c>
    </row>
    <row r="155" spans="1:13" ht="12.75">
      <c r="A155" s="16" t="s">
        <v>68</v>
      </c>
      <c r="B155" s="9">
        <v>1009687</v>
      </c>
      <c r="C155" s="9">
        <v>161434</v>
      </c>
      <c r="D155" s="9">
        <v>468675</v>
      </c>
      <c r="E155" s="9">
        <v>911211</v>
      </c>
      <c r="F155" s="9">
        <f t="shared" si="22"/>
        <v>2551007</v>
      </c>
      <c r="G155" s="9">
        <v>26715</v>
      </c>
      <c r="H155" s="9">
        <v>0</v>
      </c>
      <c r="I155" s="9">
        <v>56</v>
      </c>
      <c r="J155" s="9">
        <v>17</v>
      </c>
      <c r="K155" s="9">
        <v>383700</v>
      </c>
      <c r="L155" s="9">
        <f t="shared" si="23"/>
        <v>90371</v>
      </c>
      <c r="M155" s="9">
        <v>3051866</v>
      </c>
    </row>
    <row r="156" spans="1:13" ht="12.75">
      <c r="A156" s="16" t="s">
        <v>69</v>
      </c>
      <c r="B156" s="9">
        <v>1016784</v>
      </c>
      <c r="C156" s="9">
        <v>164792</v>
      </c>
      <c r="D156" s="9">
        <v>475322</v>
      </c>
      <c r="E156" s="9">
        <v>914393</v>
      </c>
      <c r="F156" s="9">
        <f t="shared" si="22"/>
        <v>2571291</v>
      </c>
      <c r="G156" s="9">
        <v>28683</v>
      </c>
      <c r="H156" s="9">
        <v>0</v>
      </c>
      <c r="I156" s="9">
        <v>56</v>
      </c>
      <c r="J156" s="9">
        <v>38</v>
      </c>
      <c r="K156" s="9">
        <v>362198</v>
      </c>
      <c r="L156" s="9">
        <f t="shared" si="23"/>
        <v>95779</v>
      </c>
      <c r="M156" s="9">
        <v>3058045</v>
      </c>
    </row>
    <row r="157" spans="1:13" ht="12.75">
      <c r="A157" s="16" t="s">
        <v>70</v>
      </c>
      <c r="B157" s="9">
        <v>1037681</v>
      </c>
      <c r="C157" s="9">
        <v>166502</v>
      </c>
      <c r="D157" s="9">
        <v>476697</v>
      </c>
      <c r="E157" s="9">
        <v>902883</v>
      </c>
      <c r="F157" s="9">
        <f t="shared" si="22"/>
        <v>2583763</v>
      </c>
      <c r="G157" s="9">
        <v>27950</v>
      </c>
      <c r="H157" s="9">
        <v>0</v>
      </c>
      <c r="I157" s="9">
        <v>119</v>
      </c>
      <c r="J157" s="9">
        <v>9</v>
      </c>
      <c r="K157" s="9">
        <v>363594</v>
      </c>
      <c r="L157" s="9">
        <f t="shared" si="23"/>
        <v>98570</v>
      </c>
      <c r="M157" s="9">
        <v>3074005</v>
      </c>
    </row>
    <row r="158" spans="1:13" ht="12.75">
      <c r="A158" s="16" t="s">
        <v>71</v>
      </c>
      <c r="B158" s="9">
        <v>1062025</v>
      </c>
      <c r="C158" s="9">
        <v>163896</v>
      </c>
      <c r="D158" s="9">
        <v>475715</v>
      </c>
      <c r="E158" s="9">
        <v>895993</v>
      </c>
      <c r="F158" s="9">
        <f t="shared" si="22"/>
        <v>2597629</v>
      </c>
      <c r="G158" s="9">
        <v>26764</v>
      </c>
      <c r="H158" s="9">
        <v>0</v>
      </c>
      <c r="I158" s="9">
        <v>105</v>
      </c>
      <c r="J158" s="9">
        <v>21</v>
      </c>
      <c r="K158" s="9">
        <v>365813</v>
      </c>
      <c r="L158" s="9">
        <f t="shared" si="23"/>
        <v>106840</v>
      </c>
      <c r="M158" s="9">
        <v>3097172</v>
      </c>
    </row>
    <row r="159" spans="1:13" ht="12.75">
      <c r="A159" s="19" t="s">
        <v>72</v>
      </c>
      <c r="B159" s="9">
        <v>1065442</v>
      </c>
      <c r="C159" s="9">
        <v>165633</v>
      </c>
      <c r="D159" s="9">
        <v>469020</v>
      </c>
      <c r="E159" s="9">
        <v>900639</v>
      </c>
      <c r="F159" s="9">
        <f t="shared" si="22"/>
        <v>2600734</v>
      </c>
      <c r="G159" s="9">
        <v>26312</v>
      </c>
      <c r="H159" s="9">
        <v>0</v>
      </c>
      <c r="I159" s="9">
        <v>58</v>
      </c>
      <c r="J159" s="9">
        <v>2</v>
      </c>
      <c r="K159" s="9">
        <v>379580</v>
      </c>
      <c r="L159" s="9">
        <f t="shared" si="23"/>
        <v>106644</v>
      </c>
      <c r="M159" s="9">
        <v>3113330</v>
      </c>
    </row>
    <row r="160" spans="1:13" ht="12.75">
      <c r="A160" s="19" t="s">
        <v>73</v>
      </c>
      <c r="B160" s="9">
        <v>1058553</v>
      </c>
      <c r="C160" s="9">
        <v>162565</v>
      </c>
      <c r="D160" s="9">
        <v>465916</v>
      </c>
      <c r="E160" s="9">
        <v>896544</v>
      </c>
      <c r="F160" s="9">
        <f t="shared" si="22"/>
        <v>2583578</v>
      </c>
      <c r="G160" s="9">
        <v>26461</v>
      </c>
      <c r="H160" s="9">
        <v>0</v>
      </c>
      <c r="I160" s="9">
        <v>61</v>
      </c>
      <c r="J160" s="9">
        <v>0</v>
      </c>
      <c r="K160" s="9">
        <v>379228</v>
      </c>
      <c r="L160" s="9">
        <f t="shared" si="23"/>
        <v>116205</v>
      </c>
      <c r="M160" s="9">
        <v>3105533</v>
      </c>
    </row>
    <row r="161" spans="1:13" ht="12" customHeight="1">
      <c r="A161" s="19" t="s">
        <v>77</v>
      </c>
      <c r="B161" s="9">
        <v>1047075</v>
      </c>
      <c r="C161" s="9">
        <v>161605</v>
      </c>
      <c r="D161" s="9">
        <v>466904</v>
      </c>
      <c r="E161" s="9">
        <v>896128</v>
      </c>
      <c r="F161" s="9">
        <f>SUM(B161:E161)</f>
        <v>2571712</v>
      </c>
      <c r="G161" s="9">
        <v>24980</v>
      </c>
      <c r="H161" s="9">
        <v>0</v>
      </c>
      <c r="I161" s="9">
        <v>95</v>
      </c>
      <c r="J161" s="9">
        <v>32000</v>
      </c>
      <c r="K161" s="9">
        <v>377189</v>
      </c>
      <c r="L161" s="9">
        <f t="shared" si="23"/>
        <v>137069</v>
      </c>
      <c r="M161" s="9">
        <v>3143045</v>
      </c>
    </row>
    <row r="162" spans="1:13" ht="12.75">
      <c r="A162" s="19" t="s">
        <v>74</v>
      </c>
      <c r="B162" s="9">
        <v>1038451</v>
      </c>
      <c r="C162" s="9">
        <v>169462</v>
      </c>
      <c r="D162" s="9">
        <v>471136</v>
      </c>
      <c r="E162" s="9">
        <v>894702</v>
      </c>
      <c r="F162" s="9">
        <f>SUM(B162:E162)</f>
        <v>2573751</v>
      </c>
      <c r="G162" s="9">
        <v>37238</v>
      </c>
      <c r="H162" s="9">
        <v>0</v>
      </c>
      <c r="I162" s="9">
        <v>98</v>
      </c>
      <c r="J162" s="9">
        <v>15007</v>
      </c>
      <c r="K162" s="9">
        <v>384031</v>
      </c>
      <c r="L162" s="9">
        <f t="shared" si="23"/>
        <v>131524</v>
      </c>
      <c r="M162" s="9">
        <v>3141649</v>
      </c>
    </row>
    <row r="163" spans="1:13" ht="12.75">
      <c r="A163" s="19" t="s">
        <v>75</v>
      </c>
      <c r="B163" s="9">
        <v>1052983</v>
      </c>
      <c r="C163" s="9">
        <v>165178</v>
      </c>
      <c r="D163" s="9">
        <v>468989</v>
      </c>
      <c r="E163" s="9">
        <v>893891</v>
      </c>
      <c r="F163" s="9">
        <f>SUM(B163:E163)</f>
        <v>2581041</v>
      </c>
      <c r="G163" s="9">
        <v>49577</v>
      </c>
      <c r="H163" s="9">
        <v>0</v>
      </c>
      <c r="I163" s="9">
        <v>89</v>
      </c>
      <c r="J163" s="9">
        <v>0</v>
      </c>
      <c r="K163" s="9">
        <v>386652</v>
      </c>
      <c r="L163" s="9">
        <f t="shared" si="23"/>
        <v>140111</v>
      </c>
      <c r="M163" s="9">
        <v>3157470</v>
      </c>
    </row>
    <row r="164" spans="1:13" ht="12.75">
      <c r="A164" s="19" t="s">
        <v>65</v>
      </c>
      <c r="B164" s="9">
        <v>1101383</v>
      </c>
      <c r="C164" s="9">
        <v>164633</v>
      </c>
      <c r="D164" s="9">
        <v>470577</v>
      </c>
      <c r="E164" s="9">
        <v>891389</v>
      </c>
      <c r="F164" s="9">
        <f>SUM(B164:E164)</f>
        <v>2627982</v>
      </c>
      <c r="G164" s="9">
        <v>34121</v>
      </c>
      <c r="H164" s="9">
        <v>0</v>
      </c>
      <c r="I164" s="9">
        <v>171</v>
      </c>
      <c r="J164" s="9">
        <v>77</v>
      </c>
      <c r="K164" s="9">
        <v>390021</v>
      </c>
      <c r="L164" s="9">
        <f t="shared" si="23"/>
        <v>157183</v>
      </c>
      <c r="M164" s="9">
        <v>3209555</v>
      </c>
    </row>
    <row r="165" spans="1:13" ht="12.75">
      <c r="A165" s="10" t="s">
        <v>81</v>
      </c>
      <c r="M165" s="9"/>
    </row>
    <row r="166" spans="1:13" ht="12.75">
      <c r="A166" s="19" t="s">
        <v>66</v>
      </c>
      <c r="B166" s="9">
        <v>1088677</v>
      </c>
      <c r="C166" s="9">
        <v>166520</v>
      </c>
      <c r="D166" s="9">
        <v>484504</v>
      </c>
      <c r="E166" s="9">
        <v>891180</v>
      </c>
      <c r="F166" s="9">
        <v>2630881</v>
      </c>
      <c r="G166" s="9">
        <v>48793</v>
      </c>
      <c r="H166" s="9">
        <v>0</v>
      </c>
      <c r="I166" s="9">
        <v>95</v>
      </c>
      <c r="J166" s="9">
        <v>0</v>
      </c>
      <c r="K166" s="9">
        <v>394781</v>
      </c>
      <c r="L166" s="9">
        <v>143502</v>
      </c>
      <c r="M166" s="9">
        <v>3218052</v>
      </c>
    </row>
    <row r="167" spans="1:13" ht="12.75">
      <c r="A167" s="19" t="s">
        <v>67</v>
      </c>
      <c r="B167" s="9">
        <v>1135085</v>
      </c>
      <c r="C167" s="9">
        <v>163919</v>
      </c>
      <c r="D167" s="9">
        <v>485144</v>
      </c>
      <c r="E167" s="9">
        <v>886680</v>
      </c>
      <c r="F167" s="9">
        <v>2670828</v>
      </c>
      <c r="G167" s="9">
        <v>12167</v>
      </c>
      <c r="H167" s="9">
        <v>0</v>
      </c>
      <c r="I167" s="9">
        <v>100</v>
      </c>
      <c r="J167" s="9">
        <v>0</v>
      </c>
      <c r="K167" s="9">
        <v>422189</v>
      </c>
      <c r="L167" s="9">
        <v>88225</v>
      </c>
      <c r="M167" s="9">
        <v>3193509</v>
      </c>
    </row>
    <row r="168" spans="1:13" ht="12.75">
      <c r="A168" s="19" t="s">
        <v>68</v>
      </c>
      <c r="B168" s="9">
        <v>1188024</v>
      </c>
      <c r="C168" s="9">
        <v>162648</v>
      </c>
      <c r="D168" s="9">
        <v>493387</v>
      </c>
      <c r="E168" s="9">
        <v>871555</v>
      </c>
      <c r="F168" s="9">
        <v>2715614</v>
      </c>
      <c r="G168" s="9">
        <v>16268</v>
      </c>
      <c r="H168" s="9">
        <v>0</v>
      </c>
      <c r="I168" s="9">
        <v>51</v>
      </c>
      <c r="J168" s="9">
        <v>0</v>
      </c>
      <c r="K168" s="9">
        <v>384929</v>
      </c>
      <c r="L168" s="9">
        <v>91303</v>
      </c>
      <c r="M168" s="9">
        <v>3208165</v>
      </c>
    </row>
    <row r="169" spans="1:13" ht="12.75">
      <c r="A169" s="19" t="s">
        <v>69</v>
      </c>
      <c r="B169" s="9">
        <v>1195697</v>
      </c>
      <c r="C169" s="9">
        <v>152769</v>
      </c>
      <c r="D169" s="9">
        <v>508051</v>
      </c>
      <c r="E169" s="9">
        <v>867004</v>
      </c>
      <c r="F169" s="9">
        <v>2723521</v>
      </c>
      <c r="G169" s="9">
        <v>13916</v>
      </c>
      <c r="H169" s="9">
        <v>0</v>
      </c>
      <c r="I169" s="9">
        <v>85</v>
      </c>
      <c r="J169" s="9">
        <v>0</v>
      </c>
      <c r="K169" s="9">
        <v>415292</v>
      </c>
      <c r="L169" s="9">
        <v>96846</v>
      </c>
      <c r="M169" s="9">
        <v>3249660</v>
      </c>
    </row>
    <row r="170" spans="1:13" ht="12.75">
      <c r="A170" s="16" t="s">
        <v>70</v>
      </c>
      <c r="B170" s="9">
        <v>1213214</v>
      </c>
      <c r="C170" s="9">
        <v>151495</v>
      </c>
      <c r="D170" s="9">
        <v>503384</v>
      </c>
      <c r="E170" s="9">
        <v>860034</v>
      </c>
      <c r="F170" s="9">
        <v>2728127</v>
      </c>
      <c r="G170" s="9">
        <v>24387</v>
      </c>
      <c r="H170" s="9">
        <v>0</v>
      </c>
      <c r="I170" s="9">
        <v>81</v>
      </c>
      <c r="J170" s="9">
        <v>0</v>
      </c>
      <c r="K170" s="9">
        <v>415446</v>
      </c>
      <c r="L170" s="9">
        <v>106837</v>
      </c>
      <c r="M170" s="9">
        <v>3274878</v>
      </c>
    </row>
    <row r="171" spans="1:13" ht="12.75">
      <c r="A171" s="19" t="s">
        <v>71</v>
      </c>
      <c r="B171" s="9">
        <v>1202577</v>
      </c>
      <c r="C171" s="9">
        <v>150627</v>
      </c>
      <c r="D171" s="9">
        <v>535096</v>
      </c>
      <c r="E171" s="9">
        <v>857281</v>
      </c>
      <c r="F171" s="9">
        <v>2745581</v>
      </c>
      <c r="G171" s="9">
        <v>8878</v>
      </c>
      <c r="H171" s="9">
        <v>0</v>
      </c>
      <c r="I171" s="9">
        <v>81</v>
      </c>
      <c r="J171" s="9">
        <v>0</v>
      </c>
      <c r="K171" s="9">
        <v>415248</v>
      </c>
      <c r="L171" s="9">
        <v>110203</v>
      </c>
      <c r="M171" s="9">
        <v>3279991</v>
      </c>
    </row>
    <row r="172" spans="1:13" ht="12.75">
      <c r="A172" s="16" t="s">
        <v>72</v>
      </c>
      <c r="B172" s="9">
        <v>1276331</v>
      </c>
      <c r="C172" s="9">
        <v>152675</v>
      </c>
      <c r="D172" s="9">
        <v>532375</v>
      </c>
      <c r="E172" s="9">
        <v>842801</v>
      </c>
      <c r="F172" s="9">
        <v>2804182</v>
      </c>
      <c r="G172" s="9">
        <v>11382</v>
      </c>
      <c r="H172" s="9">
        <v>0</v>
      </c>
      <c r="I172" s="9">
        <v>94</v>
      </c>
      <c r="J172" s="9">
        <v>0</v>
      </c>
      <c r="K172" s="9">
        <v>415501</v>
      </c>
      <c r="L172" s="9">
        <v>102390</v>
      </c>
      <c r="M172" s="9">
        <v>3333549</v>
      </c>
    </row>
    <row r="173" spans="1:13" ht="12.75">
      <c r="A173" s="19" t="s">
        <v>73</v>
      </c>
      <c r="B173" s="9">
        <v>1291086</v>
      </c>
      <c r="C173" s="9">
        <v>148947</v>
      </c>
      <c r="D173" s="9">
        <v>526474</v>
      </c>
      <c r="E173" s="9">
        <v>828794</v>
      </c>
      <c r="F173" s="9">
        <v>2795301</v>
      </c>
      <c r="G173" s="9">
        <v>11996</v>
      </c>
      <c r="H173" s="9">
        <v>0</v>
      </c>
      <c r="I173" s="9">
        <v>43</v>
      </c>
      <c r="J173" s="9">
        <v>0</v>
      </c>
      <c r="K173" s="9">
        <v>415130</v>
      </c>
      <c r="L173" s="9">
        <v>99825</v>
      </c>
      <c r="M173" s="9">
        <v>3322295</v>
      </c>
    </row>
    <row r="174" spans="1:13" ht="12.75">
      <c r="A174" s="19" t="s">
        <v>77</v>
      </c>
      <c r="B174" s="9">
        <v>1288188</v>
      </c>
      <c r="C174" s="9">
        <v>790</v>
      </c>
      <c r="D174" s="9">
        <v>679160</v>
      </c>
      <c r="E174" s="9">
        <v>826700</v>
      </c>
      <c r="F174" s="9">
        <v>2794838</v>
      </c>
      <c r="G174" s="9">
        <v>13633</v>
      </c>
      <c r="H174" s="9">
        <v>0</v>
      </c>
      <c r="I174" s="9">
        <v>58</v>
      </c>
      <c r="J174" s="9">
        <v>0</v>
      </c>
      <c r="K174" s="9">
        <v>409436</v>
      </c>
      <c r="L174" s="9">
        <v>118986</v>
      </c>
      <c r="M174" s="9">
        <v>3336951</v>
      </c>
    </row>
    <row r="175" spans="1:13" ht="12.75">
      <c r="A175" s="19" t="s">
        <v>74</v>
      </c>
      <c r="B175" s="9">
        <v>1166517</v>
      </c>
      <c r="C175" s="9">
        <v>668</v>
      </c>
      <c r="D175" s="9">
        <v>677186</v>
      </c>
      <c r="E175" s="9">
        <v>818100</v>
      </c>
      <c r="F175" s="9">
        <v>2662471</v>
      </c>
      <c r="G175" s="9">
        <v>12169</v>
      </c>
      <c r="H175" s="9">
        <v>0</v>
      </c>
      <c r="I175" s="9">
        <v>46</v>
      </c>
      <c r="J175" s="9">
        <v>0</v>
      </c>
      <c r="K175" s="9">
        <v>409042</v>
      </c>
      <c r="L175" s="9">
        <v>116141</v>
      </c>
      <c r="M175" s="9">
        <v>3199869</v>
      </c>
    </row>
    <row r="176" spans="1:13" ht="12.75">
      <c r="A176" s="19" t="s">
        <v>75</v>
      </c>
      <c r="B176" s="9">
        <v>1187478</v>
      </c>
      <c r="C176" s="9">
        <v>695</v>
      </c>
      <c r="D176" s="9">
        <v>681207</v>
      </c>
      <c r="E176" s="9">
        <v>807758</v>
      </c>
      <c r="F176" s="9">
        <v>2677138</v>
      </c>
      <c r="G176" s="9">
        <v>21704</v>
      </c>
      <c r="H176" s="9">
        <v>0</v>
      </c>
      <c r="I176" s="9">
        <v>40</v>
      </c>
      <c r="J176" s="9">
        <v>0</v>
      </c>
      <c r="K176" s="9">
        <v>428227</v>
      </c>
      <c r="L176" s="9">
        <v>104966</v>
      </c>
      <c r="M176" s="9">
        <v>3232075</v>
      </c>
    </row>
    <row r="177" spans="1:15" ht="12" customHeight="1">
      <c r="A177" s="19" t="s">
        <v>65</v>
      </c>
      <c r="B177" s="9">
        <v>1182106</v>
      </c>
      <c r="C177" s="9">
        <v>812</v>
      </c>
      <c r="D177" s="9">
        <v>685903</v>
      </c>
      <c r="E177" s="9">
        <v>797724</v>
      </c>
      <c r="F177" s="9">
        <v>2666545</v>
      </c>
      <c r="G177" s="9">
        <v>17216</v>
      </c>
      <c r="H177" s="9">
        <v>0</v>
      </c>
      <c r="I177" s="9">
        <v>257</v>
      </c>
      <c r="J177" s="9">
        <v>0</v>
      </c>
      <c r="K177" s="9">
        <v>430095</v>
      </c>
      <c r="L177" s="9">
        <v>115846</v>
      </c>
      <c r="M177" s="9">
        <v>3229959</v>
      </c>
    </row>
    <row r="178" spans="1:15" ht="12.75">
      <c r="A178" s="10" t="s">
        <v>82</v>
      </c>
      <c r="F178" s="9"/>
      <c r="L178" s="9"/>
    </row>
    <row r="179" spans="1:15" ht="12.75">
      <c r="A179" s="19" t="s">
        <v>66</v>
      </c>
      <c r="B179" s="9">
        <v>1199069</v>
      </c>
      <c r="C179" s="9">
        <v>932</v>
      </c>
      <c r="D179" s="9">
        <v>683499</v>
      </c>
      <c r="E179" s="9">
        <v>787526</v>
      </c>
      <c r="F179" s="9">
        <v>2671026</v>
      </c>
      <c r="G179" s="9">
        <v>8717</v>
      </c>
      <c r="H179" s="9">
        <v>0</v>
      </c>
      <c r="I179" s="9">
        <v>53</v>
      </c>
      <c r="J179" s="9">
        <v>0</v>
      </c>
      <c r="K179" s="9">
        <v>443905</v>
      </c>
      <c r="L179" s="9">
        <v>83133</v>
      </c>
      <c r="M179" s="9">
        <v>3206834</v>
      </c>
      <c r="N179" s="9"/>
    </row>
    <row r="180" spans="1:15" ht="12.75">
      <c r="A180" s="16" t="s">
        <v>67</v>
      </c>
      <c r="B180" s="9">
        <v>1226028</v>
      </c>
      <c r="C180" s="9">
        <v>787</v>
      </c>
      <c r="D180" s="9">
        <v>689367</v>
      </c>
      <c r="E180" s="9">
        <v>785039</v>
      </c>
      <c r="F180" s="9">
        <v>2701221</v>
      </c>
      <c r="G180" s="9">
        <v>14192</v>
      </c>
      <c r="H180" s="9">
        <v>0</v>
      </c>
      <c r="I180" s="9">
        <v>51</v>
      </c>
      <c r="J180" s="9">
        <v>0</v>
      </c>
      <c r="K180" s="9">
        <v>443826</v>
      </c>
      <c r="L180" s="9">
        <v>92570</v>
      </c>
      <c r="M180" s="9">
        <v>3251860</v>
      </c>
      <c r="N180" s="9"/>
    </row>
    <row r="181" spans="1:15" ht="12.75">
      <c r="A181" s="16" t="s">
        <v>68</v>
      </c>
      <c r="B181" s="9">
        <v>1251825</v>
      </c>
      <c r="C181" s="9">
        <v>741</v>
      </c>
      <c r="D181" s="9">
        <v>692238</v>
      </c>
      <c r="E181" s="9">
        <v>757134</v>
      </c>
      <c r="F181" s="9">
        <v>2701938</v>
      </c>
      <c r="G181" s="9">
        <v>25826</v>
      </c>
      <c r="H181" s="9">
        <v>0</v>
      </c>
      <c r="I181" s="9">
        <v>34</v>
      </c>
      <c r="J181" s="9">
        <v>0</v>
      </c>
      <c r="K181" s="9">
        <v>437959</v>
      </c>
      <c r="L181" s="9">
        <v>101743</v>
      </c>
      <c r="M181" s="9">
        <v>3267500</v>
      </c>
      <c r="N181" s="9"/>
    </row>
    <row r="182" spans="1:15" ht="12.75">
      <c r="A182" s="16" t="s">
        <v>69</v>
      </c>
      <c r="B182" s="9">
        <v>1220099</v>
      </c>
      <c r="C182" s="9">
        <v>992</v>
      </c>
      <c r="D182" s="9">
        <v>696088</v>
      </c>
      <c r="E182" s="9">
        <v>744010</v>
      </c>
      <c r="F182" s="9">
        <v>2661189</v>
      </c>
      <c r="G182" s="9">
        <v>14468</v>
      </c>
      <c r="H182" s="9">
        <v>0</v>
      </c>
      <c r="I182" s="9">
        <v>30</v>
      </c>
      <c r="J182" s="9">
        <v>0</v>
      </c>
      <c r="K182" s="9">
        <v>433985</v>
      </c>
      <c r="L182" s="9">
        <v>100599</v>
      </c>
      <c r="M182" s="9">
        <v>3210271</v>
      </c>
      <c r="N182" s="9"/>
    </row>
    <row r="183" spans="1:15" ht="12.75">
      <c r="A183" s="16" t="s">
        <v>70</v>
      </c>
      <c r="B183" s="9">
        <v>1202827</v>
      </c>
      <c r="C183" s="9">
        <v>1308</v>
      </c>
      <c r="D183" s="9">
        <v>690680</v>
      </c>
      <c r="E183" s="9">
        <v>735327</v>
      </c>
      <c r="F183" s="9">
        <v>2630142</v>
      </c>
      <c r="G183" s="9">
        <v>10250</v>
      </c>
      <c r="H183" s="9">
        <v>0</v>
      </c>
      <c r="I183" s="9">
        <v>64</v>
      </c>
      <c r="J183" s="9">
        <v>0</v>
      </c>
      <c r="K183" s="9">
        <v>428934</v>
      </c>
      <c r="L183" s="9">
        <v>107545</v>
      </c>
      <c r="M183" s="9">
        <v>3176935</v>
      </c>
      <c r="N183" s="9"/>
    </row>
    <row r="184" spans="1:15" ht="12.75">
      <c r="A184" s="16" t="s">
        <v>71</v>
      </c>
      <c r="B184" s="9">
        <v>1185167</v>
      </c>
      <c r="C184" s="9">
        <v>1315</v>
      </c>
      <c r="D184" s="9">
        <v>698766</v>
      </c>
      <c r="E184" s="9">
        <v>707250</v>
      </c>
      <c r="F184" s="9">
        <v>2592498</v>
      </c>
      <c r="G184" s="9">
        <v>16462</v>
      </c>
      <c r="H184" s="9">
        <v>0</v>
      </c>
      <c r="I184" s="9">
        <v>59</v>
      </c>
      <c r="J184" s="9">
        <v>0</v>
      </c>
      <c r="K184" s="9">
        <v>428944</v>
      </c>
      <c r="L184" s="9">
        <v>119294</v>
      </c>
      <c r="M184" s="9">
        <v>3157257</v>
      </c>
      <c r="N184" s="9"/>
    </row>
    <row r="185" spans="1:15" ht="12.75">
      <c r="A185" s="16" t="s">
        <v>72</v>
      </c>
      <c r="B185" s="9">
        <v>1205214</v>
      </c>
      <c r="C185" s="9">
        <v>1412</v>
      </c>
      <c r="D185" s="9">
        <v>689941</v>
      </c>
      <c r="E185" s="9">
        <v>695731</v>
      </c>
      <c r="F185" s="9">
        <v>2592298</v>
      </c>
      <c r="G185" s="9">
        <v>9354</v>
      </c>
      <c r="H185" s="9">
        <v>0</v>
      </c>
      <c r="I185" s="9">
        <v>89</v>
      </c>
      <c r="J185" s="9">
        <v>0</v>
      </c>
      <c r="K185" s="9">
        <v>425944</v>
      </c>
      <c r="L185" s="9">
        <v>119160</v>
      </c>
      <c r="M185" s="9">
        <v>3146845</v>
      </c>
      <c r="N185" s="9"/>
    </row>
    <row r="186" spans="1:15" ht="12.75">
      <c r="A186" s="16" t="s">
        <v>73</v>
      </c>
      <c r="B186" s="9">
        <v>1199914</v>
      </c>
      <c r="C186" s="9">
        <v>1438</v>
      </c>
      <c r="D186" s="9">
        <v>690355</v>
      </c>
      <c r="E186" s="9">
        <v>700027</v>
      </c>
      <c r="F186" s="9">
        <v>2591734</v>
      </c>
      <c r="G186" s="9">
        <v>12208</v>
      </c>
      <c r="H186" s="9">
        <v>0</v>
      </c>
      <c r="I186" s="9">
        <v>88</v>
      </c>
      <c r="J186" s="9">
        <v>0</v>
      </c>
      <c r="K186" s="9">
        <v>426864</v>
      </c>
      <c r="L186" s="9">
        <v>117516</v>
      </c>
      <c r="M186" s="9">
        <v>3148410</v>
      </c>
      <c r="N186" s="9"/>
    </row>
    <row r="187" spans="1:15" ht="12.75">
      <c r="A187" s="19" t="s">
        <v>77</v>
      </c>
      <c r="B187" s="9">
        <v>1193466</v>
      </c>
      <c r="C187" s="9">
        <v>1365</v>
      </c>
      <c r="D187" s="9">
        <v>694992</v>
      </c>
      <c r="E187" s="9">
        <v>698757</v>
      </c>
      <c r="F187" s="9">
        <v>2588580</v>
      </c>
      <c r="G187" s="9">
        <v>8859</v>
      </c>
      <c r="H187" s="9">
        <v>0</v>
      </c>
      <c r="I187" s="9">
        <v>85</v>
      </c>
      <c r="J187" s="9">
        <v>0</v>
      </c>
      <c r="K187" s="9">
        <v>421792</v>
      </c>
      <c r="L187" s="9">
        <v>115240</v>
      </c>
      <c r="M187" s="9">
        <v>3134556</v>
      </c>
      <c r="N187" s="9"/>
    </row>
    <row r="188" spans="1:15" ht="12.75">
      <c r="A188" s="19" t="s">
        <v>74</v>
      </c>
      <c r="B188" s="9">
        <v>1194155</v>
      </c>
      <c r="C188" s="9">
        <v>1287</v>
      </c>
      <c r="D188" s="9">
        <v>699150</v>
      </c>
      <c r="E188" s="9">
        <v>697853</v>
      </c>
      <c r="F188" s="9">
        <v>2592445</v>
      </c>
      <c r="G188" s="9">
        <v>9890</v>
      </c>
      <c r="H188" s="9">
        <v>0</v>
      </c>
      <c r="I188" s="9">
        <v>136</v>
      </c>
      <c r="J188" s="9">
        <v>0</v>
      </c>
      <c r="K188" s="9">
        <v>421734</v>
      </c>
      <c r="L188" s="9">
        <v>110896</v>
      </c>
      <c r="M188" s="9">
        <v>3135101</v>
      </c>
      <c r="N188" s="9"/>
    </row>
    <row r="189" spans="1:15" ht="12.75">
      <c r="A189" s="19" t="s">
        <v>75</v>
      </c>
      <c r="B189" s="9">
        <v>1218843</v>
      </c>
      <c r="C189" s="9">
        <v>1344</v>
      </c>
      <c r="D189" s="9">
        <v>695853</v>
      </c>
      <c r="E189" s="9">
        <v>701288</v>
      </c>
      <c r="F189" s="9">
        <v>2617328</v>
      </c>
      <c r="G189" s="9">
        <v>8920</v>
      </c>
      <c r="H189" s="9">
        <v>0</v>
      </c>
      <c r="I189" s="9">
        <v>134</v>
      </c>
      <c r="J189" s="9">
        <v>0</v>
      </c>
      <c r="K189" s="9">
        <v>437199</v>
      </c>
      <c r="L189" s="9">
        <v>108011</v>
      </c>
      <c r="M189" s="9">
        <v>3171592</v>
      </c>
      <c r="N189" s="9"/>
    </row>
    <row r="190" spans="1:15" ht="12.75">
      <c r="A190" s="19" t="s">
        <v>65</v>
      </c>
      <c r="B190" s="9">
        <v>1225488</v>
      </c>
      <c r="C190" s="9">
        <v>28407</v>
      </c>
      <c r="D190" s="9">
        <v>678756</v>
      </c>
      <c r="E190" s="9">
        <v>699184</v>
      </c>
      <c r="F190" s="9">
        <v>2631835</v>
      </c>
      <c r="G190" s="9">
        <v>5107</v>
      </c>
      <c r="H190" s="9">
        <v>0</v>
      </c>
      <c r="I190" s="9">
        <v>133</v>
      </c>
      <c r="J190" s="9">
        <v>49</v>
      </c>
      <c r="K190" s="9">
        <v>434125</v>
      </c>
      <c r="L190" s="9">
        <v>116118</v>
      </c>
      <c r="M190" s="9">
        <v>3187367</v>
      </c>
      <c r="N190" s="9"/>
    </row>
    <row r="191" spans="1:15" ht="12.75">
      <c r="A191" s="10" t="s">
        <v>83</v>
      </c>
      <c r="F191" s="9"/>
      <c r="L191" s="9"/>
      <c r="M191" s="9"/>
    </row>
    <row r="192" spans="1:15" ht="12.75">
      <c r="A192" s="19" t="s">
        <v>66</v>
      </c>
      <c r="B192" s="9">
        <v>1264452</v>
      </c>
      <c r="C192" s="9">
        <v>27682</v>
      </c>
      <c r="D192" s="9">
        <v>678096</v>
      </c>
      <c r="E192" s="9">
        <v>698196</v>
      </c>
      <c r="F192" s="9">
        <v>2668426</v>
      </c>
      <c r="G192" s="9">
        <v>11286</v>
      </c>
      <c r="H192" s="9">
        <v>0</v>
      </c>
      <c r="I192" s="9">
        <v>126</v>
      </c>
      <c r="J192" s="9">
        <v>0</v>
      </c>
      <c r="K192" s="9">
        <v>448059</v>
      </c>
      <c r="L192" s="9">
        <v>146219</v>
      </c>
      <c r="M192" s="9">
        <v>3274116</v>
      </c>
      <c r="N192" s="33"/>
      <c r="O192" s="33"/>
    </row>
    <row r="193" spans="1:15" ht="12.75">
      <c r="A193" s="19" t="s">
        <v>67</v>
      </c>
      <c r="B193" s="9">
        <v>1260313</v>
      </c>
      <c r="C193" s="9">
        <v>27623</v>
      </c>
      <c r="D193" s="9">
        <v>678019</v>
      </c>
      <c r="E193" s="9">
        <v>708493</v>
      </c>
      <c r="F193" s="9">
        <v>2674448</v>
      </c>
      <c r="G193" s="9">
        <v>5923</v>
      </c>
      <c r="H193" s="9">
        <v>0</v>
      </c>
      <c r="I193" s="9">
        <v>124</v>
      </c>
      <c r="J193" s="9">
        <v>0</v>
      </c>
      <c r="K193" s="9">
        <v>448031</v>
      </c>
      <c r="L193" s="9">
        <v>153391</v>
      </c>
      <c r="M193" s="9">
        <v>3281917</v>
      </c>
      <c r="N193" s="33"/>
      <c r="O193" s="33"/>
    </row>
    <row r="194" spans="1:15" ht="12.75">
      <c r="A194" s="19" t="s">
        <v>68</v>
      </c>
      <c r="B194" s="9">
        <v>1272110</v>
      </c>
      <c r="C194" s="9">
        <v>27173</v>
      </c>
      <c r="D194" s="9">
        <v>688431</v>
      </c>
      <c r="E194" s="9">
        <v>709668</v>
      </c>
      <c r="F194" s="9">
        <v>2697382</v>
      </c>
      <c r="G194" s="9">
        <v>7461</v>
      </c>
      <c r="H194" s="9">
        <v>0</v>
      </c>
      <c r="I194" s="9">
        <v>118</v>
      </c>
      <c r="J194" s="9">
        <v>0</v>
      </c>
      <c r="K194" s="9">
        <v>443990</v>
      </c>
      <c r="L194" s="9">
        <v>159624</v>
      </c>
      <c r="M194" s="9">
        <v>3308575</v>
      </c>
      <c r="N194" s="33"/>
      <c r="O194" s="33"/>
    </row>
    <row r="195" spans="1:15" ht="12.75">
      <c r="A195" s="19" t="s">
        <v>69</v>
      </c>
      <c r="B195" s="9">
        <v>1279750</v>
      </c>
      <c r="C195" s="9">
        <v>28414</v>
      </c>
      <c r="D195" s="9">
        <v>691019</v>
      </c>
      <c r="E195" s="9">
        <v>692802</v>
      </c>
      <c r="F195" s="9">
        <v>2691985</v>
      </c>
      <c r="G195" s="9">
        <v>10375</v>
      </c>
      <c r="H195" s="9">
        <v>0</v>
      </c>
      <c r="I195" s="9">
        <v>116</v>
      </c>
      <c r="J195" s="9">
        <v>0</v>
      </c>
      <c r="K195" s="9">
        <v>500452</v>
      </c>
      <c r="L195" s="9">
        <v>94216</v>
      </c>
      <c r="M195" s="9">
        <v>3297144</v>
      </c>
      <c r="N195" s="33"/>
      <c r="O195" s="33"/>
    </row>
    <row r="196" spans="1:15" ht="12.75">
      <c r="A196" s="19" t="s">
        <v>70</v>
      </c>
      <c r="B196" s="9">
        <v>1262122</v>
      </c>
      <c r="C196" s="9">
        <v>28536</v>
      </c>
      <c r="D196" s="9">
        <v>691282</v>
      </c>
      <c r="E196" s="9">
        <v>697028</v>
      </c>
      <c r="F196" s="9">
        <v>2678968</v>
      </c>
      <c r="G196" s="9">
        <v>7300</v>
      </c>
      <c r="H196" s="9">
        <v>0</v>
      </c>
      <c r="I196" s="9">
        <v>122</v>
      </c>
      <c r="J196" s="9">
        <v>0</v>
      </c>
      <c r="K196" s="9">
        <v>498402</v>
      </c>
      <c r="L196" s="9">
        <v>100332</v>
      </c>
      <c r="M196" s="9">
        <v>3285124</v>
      </c>
      <c r="N196" s="33"/>
      <c r="O196" s="33"/>
    </row>
    <row r="197" spans="1:15" ht="12.75">
      <c r="A197" s="19" t="s">
        <v>71</v>
      </c>
      <c r="B197" s="9">
        <v>1254136</v>
      </c>
      <c r="C197" s="9">
        <v>28241</v>
      </c>
      <c r="D197" s="9">
        <v>697409</v>
      </c>
      <c r="E197" s="9">
        <v>693945</v>
      </c>
      <c r="F197" s="9">
        <v>2673731</v>
      </c>
      <c r="G197" s="9">
        <v>14138</v>
      </c>
      <c r="H197" s="9">
        <v>0</v>
      </c>
      <c r="I197" s="9">
        <v>121</v>
      </c>
      <c r="J197" s="9">
        <v>0</v>
      </c>
      <c r="K197" s="9">
        <v>492507</v>
      </c>
      <c r="L197" s="9">
        <v>119817</v>
      </c>
      <c r="M197" s="9">
        <v>3300314</v>
      </c>
      <c r="N197" s="34"/>
      <c r="O197" s="33"/>
    </row>
    <row r="198" spans="1:15" ht="12.75">
      <c r="A198" s="19" t="s">
        <v>72</v>
      </c>
      <c r="B198" s="9">
        <v>1267207</v>
      </c>
      <c r="C198" s="9">
        <v>28873</v>
      </c>
      <c r="D198" s="9">
        <v>695542</v>
      </c>
      <c r="E198" s="9">
        <v>688924</v>
      </c>
      <c r="F198" s="9">
        <v>2680546</v>
      </c>
      <c r="G198" s="9">
        <v>6489</v>
      </c>
      <c r="H198" s="9">
        <v>0</v>
      </c>
      <c r="I198" s="9">
        <v>117</v>
      </c>
      <c r="J198" s="9">
        <v>0</v>
      </c>
      <c r="K198" s="9">
        <v>490498</v>
      </c>
      <c r="L198" s="9">
        <v>139060</v>
      </c>
      <c r="M198" s="9">
        <v>3316710</v>
      </c>
      <c r="N198" s="33"/>
      <c r="O198" s="33"/>
    </row>
    <row r="199" spans="1:15" ht="12.75">
      <c r="A199" s="19" t="s">
        <v>73</v>
      </c>
      <c r="B199" s="9">
        <v>1287477</v>
      </c>
      <c r="C199" s="9">
        <v>29030</v>
      </c>
      <c r="D199" s="9">
        <v>697989</v>
      </c>
      <c r="E199" s="9">
        <v>684745</v>
      </c>
      <c r="F199" s="9">
        <v>2699241</v>
      </c>
      <c r="G199" s="9">
        <v>6759</v>
      </c>
      <c r="H199" s="9">
        <v>0</v>
      </c>
      <c r="I199" s="9">
        <v>118</v>
      </c>
      <c r="J199" s="9">
        <v>0</v>
      </c>
      <c r="K199" s="9">
        <v>492506</v>
      </c>
      <c r="L199" s="9">
        <v>136609</v>
      </c>
      <c r="M199" s="9">
        <v>3335233</v>
      </c>
      <c r="N199" s="33"/>
      <c r="O199" s="33"/>
    </row>
    <row r="200" spans="1:15" ht="12.75">
      <c r="A200" s="19" t="s">
        <v>77</v>
      </c>
      <c r="B200" s="9">
        <v>1286313</v>
      </c>
      <c r="C200" s="9">
        <v>28783</v>
      </c>
      <c r="D200" s="9">
        <v>710256</v>
      </c>
      <c r="E200" s="9">
        <v>682568</v>
      </c>
      <c r="F200" s="9">
        <v>2707920</v>
      </c>
      <c r="G200" s="9">
        <v>6472</v>
      </c>
      <c r="H200" s="9">
        <v>0</v>
      </c>
      <c r="I200" s="9">
        <v>114</v>
      </c>
      <c r="J200" s="9">
        <v>0</v>
      </c>
      <c r="K200" s="9">
        <v>484780</v>
      </c>
      <c r="L200" s="9">
        <v>153033</v>
      </c>
      <c r="M200" s="9">
        <v>3352319</v>
      </c>
      <c r="N200" s="33"/>
      <c r="O200" s="33"/>
    </row>
    <row r="201" spans="1:15" ht="12.75">
      <c r="A201" s="19" t="s">
        <v>74</v>
      </c>
      <c r="B201" s="9">
        <v>1263223</v>
      </c>
      <c r="C201" s="9">
        <v>28179</v>
      </c>
      <c r="D201" s="9">
        <v>713033</v>
      </c>
      <c r="E201" s="9">
        <v>695912</v>
      </c>
      <c r="F201" s="9">
        <v>2700347</v>
      </c>
      <c r="G201" s="9">
        <v>7837</v>
      </c>
      <c r="H201" s="9">
        <v>0</v>
      </c>
      <c r="I201" s="9">
        <v>113</v>
      </c>
      <c r="J201" s="9">
        <v>0</v>
      </c>
      <c r="K201" s="9">
        <v>481718</v>
      </c>
      <c r="L201" s="9">
        <v>138795</v>
      </c>
      <c r="M201" s="9">
        <v>3328810</v>
      </c>
      <c r="N201" s="33"/>
      <c r="O201" s="33"/>
    </row>
    <row r="202" spans="1:15" ht="12.75">
      <c r="A202" s="19" t="s">
        <v>75</v>
      </c>
      <c r="B202" s="9">
        <v>1236002</v>
      </c>
      <c r="C202" s="9">
        <v>27157</v>
      </c>
      <c r="D202" s="9">
        <v>725729</v>
      </c>
      <c r="E202" s="9">
        <v>700762</v>
      </c>
      <c r="F202" s="9">
        <v>2689650</v>
      </c>
      <c r="G202" s="9">
        <v>8721</v>
      </c>
      <c r="H202" s="9">
        <v>0</v>
      </c>
      <c r="I202" s="9">
        <v>110</v>
      </c>
      <c r="J202" s="9">
        <v>0</v>
      </c>
      <c r="K202" s="9">
        <v>489850</v>
      </c>
      <c r="L202" s="9">
        <v>136955</v>
      </c>
      <c r="M202" s="9">
        <v>3325286</v>
      </c>
      <c r="N202" s="33"/>
      <c r="O202" s="33"/>
    </row>
    <row r="203" spans="1:15" ht="12.75">
      <c r="A203" s="19" t="s">
        <v>65</v>
      </c>
      <c r="B203" s="9">
        <v>1257869</v>
      </c>
      <c r="C203" s="9">
        <v>26651</v>
      </c>
      <c r="D203" s="9">
        <v>730336</v>
      </c>
      <c r="E203" s="9">
        <v>693922</v>
      </c>
      <c r="F203" s="9">
        <v>2708778</v>
      </c>
      <c r="G203" s="9">
        <v>7061</v>
      </c>
      <c r="H203" s="9">
        <v>0</v>
      </c>
      <c r="I203" s="9">
        <v>104</v>
      </c>
      <c r="J203" s="9">
        <v>0</v>
      </c>
      <c r="K203" s="9">
        <v>482868</v>
      </c>
      <c r="L203" s="9">
        <v>150860</v>
      </c>
      <c r="M203" s="9">
        <v>3349671</v>
      </c>
      <c r="N203" s="33"/>
      <c r="O203" s="33"/>
    </row>
    <row r="204" spans="1:15" ht="12.75">
      <c r="A204" s="10" t="s">
        <v>84</v>
      </c>
    </row>
    <row r="205" spans="1:15" ht="12.75">
      <c r="A205" s="19" t="s">
        <v>66</v>
      </c>
      <c r="B205" s="9">
        <v>1291533</v>
      </c>
      <c r="C205" s="9">
        <v>26728</v>
      </c>
      <c r="D205" s="9">
        <v>739498</v>
      </c>
      <c r="E205" s="9">
        <v>690722</v>
      </c>
      <c r="F205" s="9">
        <v>2748481</v>
      </c>
      <c r="G205" s="9">
        <v>11402</v>
      </c>
      <c r="H205" s="9">
        <v>0</v>
      </c>
      <c r="I205" s="9">
        <v>93</v>
      </c>
      <c r="J205" s="9">
        <v>0</v>
      </c>
      <c r="K205" s="9">
        <v>410844</v>
      </c>
      <c r="L205" s="9">
        <v>126295</v>
      </c>
      <c r="M205" s="9">
        <v>3297115</v>
      </c>
      <c r="N205" s="33"/>
      <c r="O205" s="33"/>
    </row>
    <row r="206" spans="1:15" ht="12.75">
      <c r="A206" s="19" t="s">
        <v>67</v>
      </c>
      <c r="B206" s="9">
        <v>1301394</v>
      </c>
      <c r="C206" s="9">
        <v>27741</v>
      </c>
      <c r="D206" s="9">
        <v>740847</v>
      </c>
      <c r="E206" s="9">
        <v>698260</v>
      </c>
      <c r="F206" s="9">
        <v>2768242</v>
      </c>
      <c r="G206" s="9">
        <v>7989</v>
      </c>
      <c r="H206" s="9">
        <v>0</v>
      </c>
      <c r="I206" s="9">
        <v>93</v>
      </c>
      <c r="J206" s="9">
        <v>0</v>
      </c>
      <c r="K206" s="9">
        <v>405879</v>
      </c>
      <c r="L206" s="9">
        <v>140052</v>
      </c>
      <c r="M206" s="9">
        <v>3322255</v>
      </c>
      <c r="N206" s="33"/>
    </row>
    <row r="207" spans="1:15" ht="12.75">
      <c r="A207" s="19" t="s">
        <v>68</v>
      </c>
      <c r="B207" s="9">
        <v>1342465</v>
      </c>
      <c r="C207" s="9">
        <v>27784</v>
      </c>
      <c r="D207" s="9">
        <v>751012</v>
      </c>
      <c r="E207" s="9">
        <v>692023</v>
      </c>
      <c r="F207" s="9">
        <v>2813284</v>
      </c>
      <c r="G207" s="9">
        <v>21118</v>
      </c>
      <c r="H207" s="9">
        <v>0</v>
      </c>
      <c r="I207" s="9">
        <v>96</v>
      </c>
      <c r="J207" s="9">
        <v>0</v>
      </c>
      <c r="K207" s="9">
        <v>395841</v>
      </c>
      <c r="L207" s="9">
        <v>141582</v>
      </c>
      <c r="M207" s="9">
        <v>3371921</v>
      </c>
      <c r="N207" s="33"/>
    </row>
    <row r="208" spans="1:15" ht="12.75">
      <c r="A208" s="19" t="s">
        <v>69</v>
      </c>
      <c r="B208" s="9">
        <v>1371484</v>
      </c>
      <c r="C208" s="9">
        <v>26943</v>
      </c>
      <c r="D208" s="9">
        <v>752398</v>
      </c>
      <c r="E208" s="9">
        <v>689772</v>
      </c>
      <c r="F208" s="9">
        <v>2840597</v>
      </c>
      <c r="G208" s="9">
        <v>4865</v>
      </c>
      <c r="H208" s="9">
        <v>0</v>
      </c>
      <c r="I208" s="9">
        <v>96</v>
      </c>
      <c r="J208" s="9">
        <v>0</v>
      </c>
      <c r="K208" s="9">
        <v>422627</v>
      </c>
      <c r="L208" s="9">
        <v>116479</v>
      </c>
      <c r="M208" s="9">
        <v>3384664</v>
      </c>
      <c r="N208" s="33"/>
    </row>
    <row r="209" spans="1:14" ht="12.75">
      <c r="A209" s="19" t="s">
        <v>70</v>
      </c>
      <c r="B209" s="9">
        <v>1363151</v>
      </c>
      <c r="C209" s="9">
        <v>27394</v>
      </c>
      <c r="D209" s="9">
        <v>757529</v>
      </c>
      <c r="E209" s="9">
        <v>687566</v>
      </c>
      <c r="F209" s="9">
        <v>2835640</v>
      </c>
      <c r="G209" s="9">
        <v>9774</v>
      </c>
      <c r="H209" s="9">
        <v>0</v>
      </c>
      <c r="I209" s="9">
        <v>131</v>
      </c>
      <c r="J209" s="9">
        <v>10000</v>
      </c>
      <c r="K209" s="9">
        <v>419629</v>
      </c>
      <c r="L209" s="9">
        <v>132075</v>
      </c>
      <c r="M209" s="9">
        <v>3407249</v>
      </c>
      <c r="N209" s="33"/>
    </row>
    <row r="210" spans="1:14" ht="12.75">
      <c r="A210" s="19" t="s">
        <v>71</v>
      </c>
      <c r="B210" s="9">
        <v>1351224</v>
      </c>
      <c r="C210" s="9">
        <v>27736</v>
      </c>
      <c r="D210" s="9">
        <v>765965</v>
      </c>
      <c r="E210" s="9">
        <v>689475</v>
      </c>
      <c r="F210" s="9">
        <v>2834400</v>
      </c>
      <c r="G210" s="9">
        <v>5330</v>
      </c>
      <c r="H210" s="9">
        <v>0</v>
      </c>
      <c r="I210" s="9">
        <v>133</v>
      </c>
      <c r="J210" s="9">
        <v>10000</v>
      </c>
      <c r="K210" s="9">
        <v>419601</v>
      </c>
      <c r="L210" s="9">
        <v>132675</v>
      </c>
      <c r="M210" s="9">
        <v>3402139</v>
      </c>
      <c r="N210" s="33"/>
    </row>
    <row r="211" spans="1:14" ht="12.75">
      <c r="A211" s="19" t="s">
        <v>72</v>
      </c>
      <c r="B211" s="9">
        <v>1343011</v>
      </c>
      <c r="C211" s="9">
        <v>27765</v>
      </c>
      <c r="D211" s="9">
        <v>759753</v>
      </c>
      <c r="E211" s="9">
        <v>692588</v>
      </c>
      <c r="F211" s="9">
        <v>2823117</v>
      </c>
      <c r="G211" s="9">
        <v>7180</v>
      </c>
      <c r="H211" s="9">
        <v>0</v>
      </c>
      <c r="I211" s="9">
        <v>134</v>
      </c>
      <c r="J211" s="9">
        <v>19000</v>
      </c>
      <c r="K211" s="9">
        <v>394579</v>
      </c>
      <c r="L211" s="9">
        <v>144630</v>
      </c>
      <c r="M211" s="9">
        <v>3388640</v>
      </c>
      <c r="N211" s="33"/>
    </row>
    <row r="212" spans="1:14" ht="12.75">
      <c r="A212" s="19" t="s">
        <v>73</v>
      </c>
      <c r="B212" s="9">
        <v>1331521</v>
      </c>
      <c r="C212" s="9">
        <v>26365</v>
      </c>
      <c r="D212" s="9">
        <v>761149</v>
      </c>
      <c r="E212" s="9">
        <v>712123</v>
      </c>
      <c r="F212" s="9">
        <v>2831158</v>
      </c>
      <c r="G212" s="9">
        <v>5032</v>
      </c>
      <c r="H212" s="9">
        <v>0</v>
      </c>
      <c r="I212" s="9">
        <v>133</v>
      </c>
      <c r="J212" s="9">
        <v>0</v>
      </c>
      <c r="K212" s="9">
        <v>391580</v>
      </c>
      <c r="L212" s="9">
        <v>150465</v>
      </c>
      <c r="M212" s="9">
        <v>3378368</v>
      </c>
      <c r="N212" s="33"/>
    </row>
    <row r="213" spans="1:14" ht="12.75">
      <c r="A213" s="19" t="s">
        <v>77</v>
      </c>
      <c r="B213" s="9">
        <v>1322370</v>
      </c>
      <c r="C213" s="9">
        <v>22395</v>
      </c>
      <c r="D213" s="9">
        <v>764117</v>
      </c>
      <c r="E213" s="9">
        <v>725069</v>
      </c>
      <c r="F213" s="9">
        <v>2833951</v>
      </c>
      <c r="G213" s="9">
        <v>7935</v>
      </c>
      <c r="H213" s="9">
        <v>0</v>
      </c>
      <c r="I213" s="9">
        <v>133</v>
      </c>
      <c r="J213" s="9">
        <v>25000</v>
      </c>
      <c r="K213" s="9">
        <v>397350</v>
      </c>
      <c r="L213" s="9">
        <v>162497</v>
      </c>
      <c r="M213" s="9">
        <v>3426866</v>
      </c>
      <c r="N213" s="33"/>
    </row>
    <row r="214" spans="1:14" ht="12.75">
      <c r="A214" s="19" t="s">
        <v>74</v>
      </c>
      <c r="B214" s="9">
        <v>1320247</v>
      </c>
      <c r="C214" s="9">
        <v>21565</v>
      </c>
      <c r="D214" s="9">
        <v>769141</v>
      </c>
      <c r="E214" s="9">
        <v>736950</v>
      </c>
      <c r="F214" s="9">
        <v>2847903</v>
      </c>
      <c r="G214" s="9">
        <v>5359</v>
      </c>
      <c r="H214" s="9">
        <v>0</v>
      </c>
      <c r="I214" s="9">
        <v>624</v>
      </c>
      <c r="J214" s="9">
        <v>6000</v>
      </c>
      <c r="K214" s="9">
        <v>371123</v>
      </c>
      <c r="L214" s="9">
        <v>149430</v>
      </c>
      <c r="M214" s="9">
        <v>3380439</v>
      </c>
      <c r="N214" s="33"/>
    </row>
    <row r="215" spans="1:14" ht="12.75">
      <c r="A215" s="19" t="s">
        <v>75</v>
      </c>
      <c r="B215" s="9">
        <v>1306657</v>
      </c>
      <c r="C215" s="9">
        <v>22247</v>
      </c>
      <c r="D215" s="9">
        <v>776621</v>
      </c>
      <c r="E215" s="9">
        <v>744973</v>
      </c>
      <c r="F215" s="9">
        <v>2850498</v>
      </c>
      <c r="G215" s="9">
        <v>7038</v>
      </c>
      <c r="H215" s="9">
        <v>0</v>
      </c>
      <c r="I215" s="9">
        <v>888</v>
      </c>
      <c r="J215" s="9">
        <v>6000</v>
      </c>
      <c r="K215" s="9">
        <v>379394</v>
      </c>
      <c r="L215" s="9">
        <v>154650</v>
      </c>
      <c r="M215" s="9">
        <v>3398468</v>
      </c>
      <c r="N215" s="33"/>
    </row>
    <row r="216" spans="1:14" ht="12.75">
      <c r="A216" s="19" t="s">
        <v>65</v>
      </c>
      <c r="B216" s="9">
        <v>1330007</v>
      </c>
      <c r="C216" s="9">
        <v>22284</v>
      </c>
      <c r="D216" s="9">
        <v>783986</v>
      </c>
      <c r="E216" s="9">
        <v>737813</v>
      </c>
      <c r="F216" s="9">
        <v>2874090</v>
      </c>
      <c r="G216" s="9">
        <v>7317</v>
      </c>
      <c r="H216" s="9">
        <v>0</v>
      </c>
      <c r="I216" s="9">
        <v>155</v>
      </c>
      <c r="J216" s="9">
        <v>6000</v>
      </c>
      <c r="K216" s="9">
        <v>380192</v>
      </c>
      <c r="L216" s="9">
        <v>163925</v>
      </c>
      <c r="M216" s="9">
        <v>3431679</v>
      </c>
      <c r="N216" s="33"/>
    </row>
    <row r="217" spans="1:14" ht="12.75">
      <c r="A217" s="10" t="s">
        <v>85</v>
      </c>
    </row>
    <row r="218" spans="1:14" ht="12.75">
      <c r="A218" s="19" t="s">
        <v>66</v>
      </c>
      <c r="B218" s="9">
        <v>1356640</v>
      </c>
      <c r="C218" s="9">
        <v>21978</v>
      </c>
      <c r="D218" s="9">
        <v>791682</v>
      </c>
      <c r="E218" s="9">
        <v>736874</v>
      </c>
      <c r="F218" s="9">
        <v>2907174</v>
      </c>
      <c r="G218" s="9">
        <v>16588</v>
      </c>
      <c r="H218" s="9">
        <v>0</v>
      </c>
      <c r="I218" s="9">
        <v>151</v>
      </c>
      <c r="J218" s="9">
        <v>6000</v>
      </c>
      <c r="K218" s="9">
        <v>405133</v>
      </c>
      <c r="L218" s="9">
        <v>134062</v>
      </c>
      <c r="M218" s="9">
        <v>3469108</v>
      </c>
    </row>
    <row r="219" spans="1:14" ht="12.75">
      <c r="A219" s="19" t="s">
        <v>67</v>
      </c>
      <c r="B219" s="9">
        <v>1388539</v>
      </c>
      <c r="C219" s="9">
        <v>21964</v>
      </c>
      <c r="D219" s="9">
        <v>804271</v>
      </c>
      <c r="E219" s="9">
        <v>723494</v>
      </c>
      <c r="F219" s="9">
        <v>2938268</v>
      </c>
      <c r="G219" s="9">
        <v>19396</v>
      </c>
      <c r="H219" s="9">
        <v>0</v>
      </c>
      <c r="I219" s="9">
        <v>58</v>
      </c>
      <c r="J219" s="9">
        <v>6000</v>
      </c>
      <c r="K219" s="9">
        <v>402390</v>
      </c>
      <c r="L219" s="9">
        <v>135728</v>
      </c>
      <c r="M219" s="9">
        <v>3501840</v>
      </c>
    </row>
    <row r="220" spans="1:14" ht="12.75">
      <c r="A220" s="19" t="s">
        <v>68</v>
      </c>
      <c r="B220" s="9">
        <v>1408249</v>
      </c>
      <c r="C220" s="9">
        <v>22981</v>
      </c>
      <c r="D220" s="9">
        <v>809444</v>
      </c>
      <c r="E220" s="9">
        <v>728131</v>
      </c>
      <c r="F220" s="9">
        <v>2968805</v>
      </c>
      <c r="G220" s="9">
        <v>17991</v>
      </c>
      <c r="H220" s="9">
        <v>0</v>
      </c>
      <c r="I220" s="9">
        <v>64</v>
      </c>
      <c r="J220" s="9">
        <v>6082</v>
      </c>
      <c r="K220" s="9">
        <v>400825</v>
      </c>
      <c r="L220" s="9">
        <v>145428</v>
      </c>
      <c r="M220" s="9">
        <v>3539195</v>
      </c>
    </row>
    <row r="221" spans="1:14" ht="12.75">
      <c r="A221" s="19" t="s">
        <v>69</v>
      </c>
      <c r="B221" s="9">
        <v>1371697</v>
      </c>
      <c r="C221" s="9">
        <v>22754</v>
      </c>
      <c r="D221" s="9">
        <v>821478</v>
      </c>
      <c r="E221" s="9">
        <v>711916</v>
      </c>
      <c r="F221" s="9">
        <v>2927845</v>
      </c>
      <c r="G221" s="9">
        <v>23032</v>
      </c>
      <c r="H221" s="9">
        <v>0</v>
      </c>
      <c r="I221" s="9">
        <v>26</v>
      </c>
      <c r="J221" s="9">
        <v>0</v>
      </c>
      <c r="K221" s="9">
        <v>421768</v>
      </c>
      <c r="L221" s="9">
        <v>117078</v>
      </c>
      <c r="M221" s="9">
        <v>3489749</v>
      </c>
    </row>
    <row r="222" spans="1:14" ht="12.75">
      <c r="A222" s="19" t="s">
        <v>70</v>
      </c>
      <c r="B222" s="9">
        <v>1383738</v>
      </c>
      <c r="C222" s="9">
        <v>22558</v>
      </c>
      <c r="D222" s="9">
        <v>823170</v>
      </c>
      <c r="E222" s="9">
        <v>713626</v>
      </c>
      <c r="F222" s="9">
        <v>2943092</v>
      </c>
      <c r="G222" s="9">
        <v>18079</v>
      </c>
      <c r="H222" s="9">
        <v>0</v>
      </c>
      <c r="I222" s="9">
        <v>28</v>
      </c>
      <c r="J222" s="9">
        <v>0</v>
      </c>
      <c r="K222" s="9">
        <v>422264</v>
      </c>
      <c r="L222" s="9">
        <v>106643</v>
      </c>
      <c r="M222" s="9">
        <v>3490106</v>
      </c>
    </row>
    <row r="223" spans="1:14" ht="12.75">
      <c r="A223" s="19" t="s">
        <v>71</v>
      </c>
      <c r="B223" s="9">
        <v>1410199</v>
      </c>
      <c r="C223" s="9">
        <v>21605</v>
      </c>
      <c r="D223" s="9">
        <v>817914</v>
      </c>
      <c r="E223" s="9">
        <v>710990</v>
      </c>
      <c r="F223" s="9">
        <v>2960708</v>
      </c>
      <c r="G223" s="9">
        <v>17950</v>
      </c>
      <c r="H223" s="9">
        <v>0</v>
      </c>
      <c r="I223" s="9">
        <v>452</v>
      </c>
      <c r="J223" s="9">
        <v>0</v>
      </c>
      <c r="K223" s="9">
        <v>422186</v>
      </c>
      <c r="L223" s="9">
        <v>116024</v>
      </c>
      <c r="M223" s="9">
        <v>3517320</v>
      </c>
    </row>
    <row r="224" spans="1:14" ht="12.75">
      <c r="A224" s="19" t="s">
        <v>72</v>
      </c>
      <c r="B224" s="9">
        <v>1466010</v>
      </c>
      <c r="C224" s="9">
        <v>21275</v>
      </c>
      <c r="D224" s="9">
        <v>828302</v>
      </c>
      <c r="E224" s="9">
        <v>700457</v>
      </c>
      <c r="F224" s="9">
        <v>3016044</v>
      </c>
      <c r="G224" s="9">
        <v>21739</v>
      </c>
      <c r="H224" s="9">
        <v>0</v>
      </c>
      <c r="I224" s="9">
        <v>454</v>
      </c>
      <c r="J224" s="9">
        <v>0</v>
      </c>
      <c r="K224" s="9">
        <v>344619</v>
      </c>
      <c r="L224" s="9">
        <v>191050</v>
      </c>
      <c r="M224" s="9">
        <v>3573906</v>
      </c>
    </row>
    <row r="225" spans="1:16" ht="12.75">
      <c r="A225" s="19" t="s">
        <v>73</v>
      </c>
      <c r="B225" s="9">
        <v>1468308</v>
      </c>
      <c r="C225" s="9">
        <v>20813</v>
      </c>
      <c r="D225" s="9">
        <v>830381</v>
      </c>
      <c r="E225" s="9">
        <v>699472</v>
      </c>
      <c r="F225" s="9">
        <v>3018974</v>
      </c>
      <c r="G225" s="9">
        <v>21551</v>
      </c>
      <c r="H225" s="9">
        <v>0</v>
      </c>
      <c r="I225" s="9">
        <v>432</v>
      </c>
      <c r="J225" s="9">
        <v>0</v>
      </c>
      <c r="K225" s="9">
        <v>344360</v>
      </c>
      <c r="L225" s="9">
        <v>199789</v>
      </c>
      <c r="M225" s="9">
        <v>3585106</v>
      </c>
    </row>
    <row r="226" spans="1:16" ht="12.75">
      <c r="A226" s="19" t="s">
        <v>77</v>
      </c>
      <c r="B226" s="9">
        <v>1524102</v>
      </c>
      <c r="C226" s="9">
        <v>20120</v>
      </c>
      <c r="D226" s="9">
        <v>840636</v>
      </c>
      <c r="E226" s="9">
        <v>697132</v>
      </c>
      <c r="F226" s="9">
        <v>3081990</v>
      </c>
      <c r="G226" s="9">
        <v>28270</v>
      </c>
      <c r="H226" s="9">
        <v>0</v>
      </c>
      <c r="I226" s="9">
        <v>432</v>
      </c>
      <c r="J226" s="9">
        <v>0</v>
      </c>
      <c r="K226" s="9">
        <v>344182</v>
      </c>
      <c r="L226" s="9">
        <v>203373</v>
      </c>
      <c r="M226" s="9">
        <v>3658247</v>
      </c>
    </row>
    <row r="227" spans="1:16" ht="12.75">
      <c r="A227" s="19" t="s">
        <v>74</v>
      </c>
      <c r="B227" s="9">
        <v>1507590</v>
      </c>
      <c r="C227" s="9">
        <v>20909</v>
      </c>
      <c r="D227" s="9">
        <v>853046</v>
      </c>
      <c r="E227" s="9">
        <v>694443</v>
      </c>
      <c r="F227" s="9">
        <v>3075988</v>
      </c>
      <c r="G227" s="9">
        <v>26947</v>
      </c>
      <c r="H227" s="9">
        <v>0</v>
      </c>
      <c r="I227" s="9">
        <v>359</v>
      </c>
      <c r="J227" s="9">
        <v>0</v>
      </c>
      <c r="K227" s="9">
        <v>349338</v>
      </c>
      <c r="L227" s="9">
        <v>198954</v>
      </c>
      <c r="M227" s="9">
        <v>3651586</v>
      </c>
    </row>
    <row r="228" spans="1:16" ht="12.75">
      <c r="A228" s="19" t="s">
        <v>75</v>
      </c>
      <c r="B228" s="9">
        <v>1509113</v>
      </c>
      <c r="C228" s="9">
        <v>19847</v>
      </c>
      <c r="D228" s="9">
        <v>876189</v>
      </c>
      <c r="E228" s="9">
        <v>699226</v>
      </c>
      <c r="F228" s="9">
        <v>3104375</v>
      </c>
      <c r="G228" s="9">
        <v>35764</v>
      </c>
      <c r="H228" s="9">
        <v>0</v>
      </c>
      <c r="I228" s="9">
        <v>359</v>
      </c>
      <c r="J228" s="9">
        <v>0</v>
      </c>
      <c r="K228" s="9">
        <v>348107</v>
      </c>
      <c r="L228" s="9">
        <v>201694</v>
      </c>
      <c r="M228" s="9">
        <v>3690299</v>
      </c>
    </row>
    <row r="229" spans="1:16" ht="12.75">
      <c r="A229" s="19" t="s">
        <v>65</v>
      </c>
      <c r="B229" s="9">
        <v>1548189</v>
      </c>
      <c r="C229" s="9">
        <v>19502</v>
      </c>
      <c r="D229" s="9">
        <v>882461</v>
      </c>
      <c r="E229" s="9">
        <v>696667</v>
      </c>
      <c r="F229" s="9">
        <v>3146819</v>
      </c>
      <c r="G229" s="9">
        <v>20950</v>
      </c>
      <c r="H229" s="9">
        <v>0</v>
      </c>
      <c r="I229" s="9">
        <v>532</v>
      </c>
      <c r="J229" s="9">
        <v>0</v>
      </c>
      <c r="K229" s="9">
        <v>333449</v>
      </c>
      <c r="L229" s="9">
        <v>224141</v>
      </c>
      <c r="M229" s="9">
        <v>3725891</v>
      </c>
    </row>
    <row r="230" spans="1:16" ht="12.75">
      <c r="A230" s="10" t="s">
        <v>86</v>
      </c>
    </row>
    <row r="231" spans="1:16" ht="12.75">
      <c r="A231" s="19" t="s">
        <v>66</v>
      </c>
      <c r="B231" s="9">
        <v>1562792</v>
      </c>
      <c r="C231" s="9">
        <v>19791</v>
      </c>
      <c r="D231" s="9">
        <v>881774</v>
      </c>
      <c r="E231" s="9">
        <v>720791</v>
      </c>
      <c r="F231" s="9">
        <v>3185148</v>
      </c>
      <c r="G231" s="9">
        <v>35646</v>
      </c>
      <c r="H231" s="9">
        <v>0</v>
      </c>
      <c r="I231" s="9">
        <v>297</v>
      </c>
      <c r="J231" s="9">
        <v>0</v>
      </c>
      <c r="K231" s="9">
        <v>347241</v>
      </c>
      <c r="L231" s="9">
        <v>222725</v>
      </c>
      <c r="M231" s="9">
        <v>3791057</v>
      </c>
    </row>
    <row r="232" spans="1:16" ht="12.75">
      <c r="A232" s="19" t="s">
        <v>67</v>
      </c>
      <c r="B232" s="9">
        <v>1593803</v>
      </c>
      <c r="C232" s="9">
        <v>20035</v>
      </c>
      <c r="D232" s="9">
        <v>874918</v>
      </c>
      <c r="E232" s="9">
        <v>724284</v>
      </c>
      <c r="F232" s="9">
        <v>3213040</v>
      </c>
      <c r="G232" s="9">
        <v>32199</v>
      </c>
      <c r="H232" s="9">
        <v>0</v>
      </c>
      <c r="I232" s="9">
        <v>221</v>
      </c>
      <c r="J232" s="9">
        <v>0</v>
      </c>
      <c r="K232" s="9">
        <v>351906</v>
      </c>
      <c r="L232" s="9">
        <v>216292</v>
      </c>
      <c r="M232" s="9">
        <v>3813658</v>
      </c>
    </row>
    <row r="233" spans="1:16" ht="12.75">
      <c r="A233" s="19" t="s">
        <v>68</v>
      </c>
      <c r="B233" s="9">
        <v>1646388</v>
      </c>
      <c r="C233" s="9">
        <v>21566</v>
      </c>
      <c r="D233" s="9">
        <v>878061</v>
      </c>
      <c r="E233" s="9">
        <v>718322</v>
      </c>
      <c r="F233" s="9">
        <v>3264337</v>
      </c>
      <c r="G233" s="9">
        <v>31818</v>
      </c>
      <c r="H233" s="9">
        <v>0</v>
      </c>
      <c r="I233" s="9">
        <v>178</v>
      </c>
      <c r="J233" s="9">
        <v>0</v>
      </c>
      <c r="K233" s="9">
        <v>339354</v>
      </c>
      <c r="L233" s="9">
        <v>212983</v>
      </c>
      <c r="M233" s="9">
        <v>3848670</v>
      </c>
    </row>
    <row r="234" spans="1:16" ht="12.75">
      <c r="A234" s="19" t="s">
        <v>69</v>
      </c>
      <c r="B234" s="9">
        <v>1739278</v>
      </c>
      <c r="C234" s="9">
        <v>21998</v>
      </c>
      <c r="D234" s="9">
        <v>887675</v>
      </c>
      <c r="E234" s="9">
        <v>770122</v>
      </c>
      <c r="F234" s="9">
        <v>3419073</v>
      </c>
      <c r="G234" s="9">
        <f>113447-62541</f>
        <v>50906</v>
      </c>
      <c r="H234" s="9">
        <v>0</v>
      </c>
      <c r="I234" s="9">
        <v>239</v>
      </c>
      <c r="J234" s="9">
        <v>0</v>
      </c>
      <c r="K234" s="9">
        <v>346312</v>
      </c>
      <c r="L234" s="9">
        <v>97673</v>
      </c>
      <c r="M234" s="9">
        <v>3976744</v>
      </c>
    </row>
    <row r="235" spans="1:16" ht="12.75">
      <c r="A235" s="19" t="s">
        <v>70</v>
      </c>
      <c r="B235" s="9">
        <v>1761844</v>
      </c>
      <c r="C235" s="9">
        <v>24275</v>
      </c>
      <c r="D235" s="9">
        <v>889422</v>
      </c>
      <c r="E235" s="9">
        <v>769059</v>
      </c>
      <c r="F235" s="9">
        <v>3444600</v>
      </c>
      <c r="G235" s="9">
        <f>113361-65546</f>
        <v>47815</v>
      </c>
      <c r="H235" s="9">
        <v>0</v>
      </c>
      <c r="I235" s="9">
        <v>155</v>
      </c>
      <c r="J235" s="9">
        <v>0</v>
      </c>
      <c r="K235" s="9">
        <v>344881</v>
      </c>
      <c r="L235" s="9">
        <v>121333</v>
      </c>
      <c r="M235" s="9">
        <v>4024330</v>
      </c>
    </row>
    <row r="236" spans="1:16" ht="12.75">
      <c r="A236" s="19" t="s">
        <v>71</v>
      </c>
      <c r="B236" s="9">
        <v>1771670</v>
      </c>
      <c r="C236" s="9">
        <v>24512</v>
      </c>
      <c r="D236" s="9">
        <v>896557</v>
      </c>
      <c r="E236" s="9">
        <v>775937</v>
      </c>
      <c r="F236" s="9">
        <v>3468676</v>
      </c>
      <c r="G236" s="9">
        <f>108510-60551</f>
        <v>47959</v>
      </c>
      <c r="H236" s="9">
        <v>0</v>
      </c>
      <c r="I236" s="9">
        <v>172</v>
      </c>
      <c r="J236" s="9">
        <v>0</v>
      </c>
      <c r="K236" s="9">
        <v>345347</v>
      </c>
      <c r="L236" s="9">
        <v>112637</v>
      </c>
      <c r="M236" s="9">
        <v>4035342</v>
      </c>
    </row>
    <row r="237" spans="1:16" ht="12.75">
      <c r="A237" s="19" t="s">
        <v>72</v>
      </c>
      <c r="B237" s="9">
        <v>1776008</v>
      </c>
      <c r="C237" s="9">
        <v>24717</v>
      </c>
      <c r="D237" s="9">
        <v>913345</v>
      </c>
      <c r="E237" s="9">
        <v>771701</v>
      </c>
      <c r="F237" s="9">
        <v>3485771</v>
      </c>
      <c r="G237" s="9">
        <f>83260-34838</f>
        <v>48422</v>
      </c>
      <c r="H237" s="9">
        <v>0</v>
      </c>
      <c r="I237" s="9">
        <v>166</v>
      </c>
      <c r="J237" s="9">
        <v>0</v>
      </c>
      <c r="K237" s="9">
        <v>345309</v>
      </c>
      <c r="L237" s="9">
        <v>131266</v>
      </c>
      <c r="M237" s="9">
        <v>4045772</v>
      </c>
    </row>
    <row r="238" spans="1:16" ht="12.75">
      <c r="A238" s="19" t="s">
        <v>73</v>
      </c>
      <c r="B238" s="9">
        <v>1779681</v>
      </c>
      <c r="C238" s="9">
        <v>24976</v>
      </c>
      <c r="D238" s="9">
        <v>914648</v>
      </c>
      <c r="E238" s="9">
        <v>775130</v>
      </c>
      <c r="F238" s="9">
        <v>3494435</v>
      </c>
      <c r="G238" s="9">
        <f>85620-34075</f>
        <v>51545</v>
      </c>
      <c r="H238" s="9">
        <v>0</v>
      </c>
      <c r="I238" s="9">
        <v>488</v>
      </c>
      <c r="J238" s="9">
        <v>0</v>
      </c>
      <c r="K238" s="9">
        <v>345242</v>
      </c>
      <c r="L238" s="9">
        <v>169494</v>
      </c>
      <c r="M238" s="9">
        <v>4095279</v>
      </c>
    </row>
    <row r="239" spans="1:16" ht="12.75">
      <c r="A239" s="19" t="s">
        <v>77</v>
      </c>
      <c r="B239" s="9">
        <v>1770810</v>
      </c>
      <c r="C239" s="9">
        <v>25266</v>
      </c>
      <c r="D239" s="9">
        <v>922147</v>
      </c>
      <c r="E239" s="9">
        <v>775625</v>
      </c>
      <c r="F239" s="9">
        <v>3493848</v>
      </c>
      <c r="G239" s="9">
        <f>88821-41803</f>
        <v>47018</v>
      </c>
      <c r="H239" s="9">
        <v>0</v>
      </c>
      <c r="I239" s="9">
        <v>489</v>
      </c>
      <c r="J239" s="9">
        <v>0</v>
      </c>
      <c r="K239" s="9">
        <v>343328</v>
      </c>
      <c r="L239" s="9">
        <v>177424</v>
      </c>
      <c r="M239" s="9">
        <v>4103910</v>
      </c>
    </row>
    <row r="240" spans="1:16" ht="12.75">
      <c r="A240" s="19" t="s">
        <v>74</v>
      </c>
      <c r="B240" s="9">
        <v>1774927</v>
      </c>
      <c r="C240" s="9">
        <v>24389</v>
      </c>
      <c r="D240" s="9">
        <v>944858</v>
      </c>
      <c r="E240" s="9">
        <v>774940</v>
      </c>
      <c r="F240" s="9">
        <v>3519114</v>
      </c>
      <c r="G240" s="9">
        <f>89015-40331</f>
        <v>48684</v>
      </c>
      <c r="H240" s="9">
        <v>0</v>
      </c>
      <c r="I240" s="9">
        <v>571</v>
      </c>
      <c r="J240" s="9">
        <v>10000</v>
      </c>
      <c r="K240" s="9">
        <v>343292</v>
      </c>
      <c r="L240" s="9">
        <v>160003</v>
      </c>
      <c r="M240" s="9">
        <v>4121995</v>
      </c>
      <c r="O240" s="35"/>
      <c r="P240" s="35"/>
    </row>
    <row r="241" spans="1:26" ht="12.75">
      <c r="A241" s="19" t="s">
        <v>75</v>
      </c>
      <c r="B241" s="9">
        <v>1816714</v>
      </c>
      <c r="C241" s="9">
        <v>24756</v>
      </c>
      <c r="D241" s="9">
        <v>949605</v>
      </c>
      <c r="E241" s="9">
        <v>768069</v>
      </c>
      <c r="F241" s="9">
        <v>3559144</v>
      </c>
      <c r="G241" s="9">
        <f>81639-35531</f>
        <v>46108</v>
      </c>
      <c r="H241" s="9">
        <v>0</v>
      </c>
      <c r="I241" s="9">
        <v>706</v>
      </c>
      <c r="J241" s="9">
        <v>0</v>
      </c>
      <c r="K241" s="9">
        <v>343248</v>
      </c>
      <c r="L241" s="9">
        <v>155852</v>
      </c>
      <c r="M241" s="9">
        <v>4140589</v>
      </c>
      <c r="O241" s="35"/>
      <c r="P241" s="35"/>
    </row>
    <row r="242" spans="1:26" ht="12.75">
      <c r="A242" s="9" t="s">
        <v>65</v>
      </c>
      <c r="B242" s="9">
        <v>1816101</v>
      </c>
      <c r="C242" s="9">
        <v>25201</v>
      </c>
      <c r="D242" s="9">
        <v>964496</v>
      </c>
      <c r="E242" s="9">
        <v>781966</v>
      </c>
      <c r="F242" s="9">
        <v>3587764</v>
      </c>
      <c r="G242" s="9">
        <f>86602-39197</f>
        <v>47405</v>
      </c>
      <c r="H242" s="9">
        <v>0</v>
      </c>
      <c r="I242" s="9">
        <v>679</v>
      </c>
      <c r="J242" s="9">
        <v>0</v>
      </c>
      <c r="K242" s="9">
        <v>342824</v>
      </c>
      <c r="L242" s="9">
        <v>157395</v>
      </c>
      <c r="M242" s="9">
        <v>4175264</v>
      </c>
      <c r="O242" s="35"/>
      <c r="P242" s="35"/>
    </row>
    <row r="243" spans="1:26" ht="12.75">
      <c r="A243" s="36">
        <v>2022</v>
      </c>
      <c r="O243" s="35"/>
      <c r="P243" s="35"/>
    </row>
    <row r="244" spans="1:26" ht="12.75">
      <c r="A244" s="19" t="s">
        <v>66</v>
      </c>
      <c r="B244" s="9">
        <v>1814665</v>
      </c>
      <c r="C244" s="9">
        <v>23922</v>
      </c>
      <c r="D244" s="9">
        <v>958716</v>
      </c>
      <c r="E244" s="9">
        <v>784383</v>
      </c>
      <c r="F244" s="9">
        <v>3581686</v>
      </c>
      <c r="G244" s="9">
        <v>46739</v>
      </c>
      <c r="H244" s="9">
        <v>0</v>
      </c>
      <c r="I244" s="9">
        <v>936</v>
      </c>
      <c r="J244" s="9">
        <v>0</v>
      </c>
      <c r="K244" s="9">
        <v>299165</v>
      </c>
      <c r="L244" s="9">
        <v>197155</v>
      </c>
      <c r="M244" s="9">
        <v>4125681</v>
      </c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2.75">
      <c r="A245" s="19" t="s">
        <v>67</v>
      </c>
      <c r="B245" s="9">
        <v>1840669</v>
      </c>
      <c r="C245" s="9">
        <v>23278</v>
      </c>
      <c r="D245" s="9">
        <v>971329</v>
      </c>
      <c r="E245" s="9">
        <v>783679</v>
      </c>
      <c r="F245" s="9">
        <v>3618955</v>
      </c>
      <c r="G245" s="9">
        <v>42074</v>
      </c>
      <c r="H245" s="9">
        <v>0</v>
      </c>
      <c r="I245" s="9">
        <v>1089</v>
      </c>
      <c r="J245" s="9">
        <v>0</v>
      </c>
      <c r="K245" s="9">
        <v>299061</v>
      </c>
      <c r="L245" s="9">
        <v>494909</v>
      </c>
      <c r="M245" s="9">
        <v>4456088</v>
      </c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2.75">
      <c r="A246" s="19" t="s">
        <v>68</v>
      </c>
      <c r="B246" s="9">
        <v>2009746</v>
      </c>
      <c r="C246" s="9">
        <v>435</v>
      </c>
      <c r="D246" s="9">
        <v>911711</v>
      </c>
      <c r="E246" s="9">
        <v>785417</v>
      </c>
      <c r="F246" s="9">
        <v>3707309</v>
      </c>
      <c r="G246" s="9">
        <v>35062</v>
      </c>
      <c r="H246" s="9">
        <v>0</v>
      </c>
      <c r="I246" s="9">
        <v>1043</v>
      </c>
      <c r="J246" s="9">
        <v>0</v>
      </c>
      <c r="K246" s="9">
        <v>296762</v>
      </c>
      <c r="L246" s="9">
        <v>182955</v>
      </c>
      <c r="M246" s="9">
        <v>4223131</v>
      </c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2.75">
      <c r="A247" s="19" t="s">
        <v>69</v>
      </c>
      <c r="B247" s="9">
        <v>2001450</v>
      </c>
      <c r="C247" s="9">
        <v>390</v>
      </c>
      <c r="D247" s="9">
        <v>932191</v>
      </c>
      <c r="E247" s="9">
        <v>784751</v>
      </c>
      <c r="F247" s="9">
        <v>3718782</v>
      </c>
      <c r="G247" s="9">
        <v>35291</v>
      </c>
      <c r="H247" s="9">
        <v>0</v>
      </c>
      <c r="I247" s="9">
        <v>1132</v>
      </c>
      <c r="J247" s="9">
        <v>0</v>
      </c>
      <c r="K247" s="9">
        <v>318077</v>
      </c>
      <c r="L247" s="9">
        <v>143783</v>
      </c>
      <c r="M247" s="9">
        <v>4217065</v>
      </c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2.75">
      <c r="A248" s="19" t="s">
        <v>70</v>
      </c>
      <c r="B248" s="9">
        <v>2039633</v>
      </c>
      <c r="C248" s="9">
        <v>397</v>
      </c>
      <c r="D248" s="9">
        <v>901884</v>
      </c>
      <c r="E248" s="9">
        <v>781224</v>
      </c>
      <c r="F248" s="9">
        <v>3723138</v>
      </c>
      <c r="G248" s="9">
        <v>31510</v>
      </c>
      <c r="H248" s="9">
        <v>0</v>
      </c>
      <c r="I248" s="9">
        <v>1187</v>
      </c>
      <c r="J248" s="9">
        <v>0</v>
      </c>
      <c r="K248" s="9">
        <v>319220</v>
      </c>
      <c r="L248" s="9">
        <v>147641</v>
      </c>
      <c r="M248" s="9">
        <v>4222696</v>
      </c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2.75">
      <c r="A249" s="19" t="s">
        <v>71</v>
      </c>
      <c r="B249" s="9">
        <v>2005509</v>
      </c>
      <c r="C249" s="9">
        <v>398</v>
      </c>
      <c r="D249" s="9">
        <v>919432</v>
      </c>
      <c r="E249" s="9">
        <v>783054</v>
      </c>
      <c r="F249" s="9">
        <v>3708393</v>
      </c>
      <c r="G249" s="9">
        <v>32469</v>
      </c>
      <c r="H249" s="9">
        <v>0</v>
      </c>
      <c r="I249" s="9">
        <v>1130</v>
      </c>
      <c r="J249" s="9">
        <v>0</v>
      </c>
      <c r="K249" s="9">
        <v>319509</v>
      </c>
      <c r="L249" s="9">
        <v>148693</v>
      </c>
      <c r="M249" s="9">
        <v>4210194</v>
      </c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2.75">
      <c r="A250" s="19" t="s">
        <v>72</v>
      </c>
      <c r="B250" s="9">
        <v>1966363</v>
      </c>
      <c r="C250" s="9">
        <v>383</v>
      </c>
      <c r="D250" s="9">
        <v>926548</v>
      </c>
      <c r="E250" s="9">
        <v>782969</v>
      </c>
      <c r="F250" s="9">
        <v>3676263</v>
      </c>
      <c r="G250" s="9">
        <v>28148</v>
      </c>
      <c r="H250" s="9">
        <v>0</v>
      </c>
      <c r="I250" s="9">
        <v>1063</v>
      </c>
      <c r="J250" s="9">
        <v>0</v>
      </c>
      <c r="K250" s="9">
        <v>316529</v>
      </c>
      <c r="L250" s="9">
        <v>136678</v>
      </c>
      <c r="M250" s="9">
        <v>4158681</v>
      </c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2.75">
      <c r="A251" s="19" t="s">
        <v>73</v>
      </c>
      <c r="B251" s="9">
        <v>1942250</v>
      </c>
      <c r="C251" s="9">
        <v>387</v>
      </c>
      <c r="D251" s="9">
        <v>922223</v>
      </c>
      <c r="E251" s="9">
        <v>782991</v>
      </c>
      <c r="F251" s="9">
        <v>3647851</v>
      </c>
      <c r="G251" s="9">
        <v>24028</v>
      </c>
      <c r="H251" s="9">
        <v>0</v>
      </c>
      <c r="I251" s="9">
        <v>1299</v>
      </c>
      <c r="J251" s="9">
        <v>0</v>
      </c>
      <c r="K251" s="9">
        <v>317369</v>
      </c>
      <c r="L251" s="9">
        <v>143981</v>
      </c>
      <c r="M251" s="9">
        <v>4134528</v>
      </c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2.75">
      <c r="A252" s="19" t="s">
        <v>77</v>
      </c>
      <c r="B252" s="9">
        <v>1911550</v>
      </c>
      <c r="C252" s="9">
        <v>384</v>
      </c>
      <c r="D252" s="9">
        <v>933669</v>
      </c>
      <c r="E252" s="9">
        <v>784223</v>
      </c>
      <c r="F252" s="9">
        <v>3629826</v>
      </c>
      <c r="G252" s="9">
        <v>27199</v>
      </c>
      <c r="H252" s="9">
        <v>0</v>
      </c>
      <c r="I252" s="9">
        <v>1246</v>
      </c>
      <c r="J252" s="9">
        <v>0</v>
      </c>
      <c r="K252" s="9">
        <v>312086</v>
      </c>
      <c r="L252" s="9">
        <v>145612</v>
      </c>
      <c r="M252" s="9">
        <v>4115969</v>
      </c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2.75">
      <c r="A253" s="19" t="s">
        <v>74</v>
      </c>
      <c r="B253" s="9">
        <v>1904967</v>
      </c>
      <c r="C253" s="9">
        <v>376</v>
      </c>
      <c r="D253" s="9">
        <v>933921</v>
      </c>
      <c r="E253" s="9">
        <v>782912</v>
      </c>
      <c r="F253" s="9">
        <v>3622176</v>
      </c>
      <c r="G253" s="9">
        <v>27155</v>
      </c>
      <c r="H253" s="9">
        <v>0</v>
      </c>
      <c r="I253" s="9">
        <v>1346</v>
      </c>
      <c r="J253" s="9">
        <v>0</v>
      </c>
      <c r="K253" s="9">
        <v>313425</v>
      </c>
      <c r="L253" s="9">
        <v>146872</v>
      </c>
      <c r="M253" s="9">
        <v>4110974</v>
      </c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2.75">
      <c r="A254" s="19" t="s">
        <v>75</v>
      </c>
      <c r="B254" s="9">
        <v>1931955</v>
      </c>
      <c r="C254" s="9">
        <v>419</v>
      </c>
      <c r="D254" s="9">
        <v>948622</v>
      </c>
      <c r="E254" s="9">
        <v>776159</v>
      </c>
      <c r="F254" s="9">
        <v>3657155</v>
      </c>
      <c r="G254" s="9">
        <v>23365</v>
      </c>
      <c r="H254" s="9">
        <v>0</v>
      </c>
      <c r="I254" s="9">
        <v>3677</v>
      </c>
      <c r="J254" s="9">
        <v>10000</v>
      </c>
      <c r="K254" s="9">
        <v>318141</v>
      </c>
      <c r="L254" s="9">
        <v>158849</v>
      </c>
      <c r="M254" s="9">
        <v>4171187</v>
      </c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2.75">
      <c r="A255" s="19" t="s">
        <v>65</v>
      </c>
      <c r="B255" s="9">
        <v>1937657</v>
      </c>
      <c r="C255" s="9">
        <v>448</v>
      </c>
      <c r="D255" s="9">
        <v>964707</v>
      </c>
      <c r="E255" s="9">
        <v>775924</v>
      </c>
      <c r="F255" s="9">
        <v>3678736</v>
      </c>
      <c r="G255" s="9">
        <v>24086</v>
      </c>
      <c r="H255" s="9">
        <v>0</v>
      </c>
      <c r="I255" s="9">
        <v>3608</v>
      </c>
      <c r="J255" s="9">
        <v>10000</v>
      </c>
      <c r="K255" s="9">
        <v>323772</v>
      </c>
      <c r="L255" s="9">
        <v>143679</v>
      </c>
      <c r="M255" s="9">
        <v>4183881</v>
      </c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2.75">
      <c r="A256" s="36">
        <v>2023</v>
      </c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2.75">
      <c r="A257" s="19" t="s">
        <v>66</v>
      </c>
      <c r="B257" s="9">
        <v>1997514</v>
      </c>
      <c r="C257" s="9">
        <v>457</v>
      </c>
      <c r="D257" s="9">
        <v>966553</v>
      </c>
      <c r="E257" s="9">
        <v>776403</v>
      </c>
      <c r="F257" s="9">
        <v>3740927</v>
      </c>
      <c r="G257" s="9">
        <v>28734</v>
      </c>
      <c r="H257" s="9">
        <v>0</v>
      </c>
      <c r="I257" s="9">
        <v>3568</v>
      </c>
      <c r="J257" s="9">
        <v>0</v>
      </c>
      <c r="K257" s="9">
        <v>301719</v>
      </c>
      <c r="L257" s="9">
        <v>178940</v>
      </c>
      <c r="M257" s="9">
        <v>4253888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2.75">
      <c r="A258" s="19" t="s">
        <v>67</v>
      </c>
      <c r="B258" s="9">
        <v>2103107</v>
      </c>
      <c r="C258" s="9">
        <v>455</v>
      </c>
      <c r="D258" s="9">
        <v>978276</v>
      </c>
      <c r="E258" s="9">
        <v>734444</v>
      </c>
      <c r="F258" s="9">
        <v>3816282</v>
      </c>
      <c r="G258" s="9">
        <v>22055</v>
      </c>
      <c r="H258" s="9">
        <v>0</v>
      </c>
      <c r="I258" s="9">
        <v>3783</v>
      </c>
      <c r="J258" s="9">
        <v>0</v>
      </c>
      <c r="K258" s="9">
        <v>301466</v>
      </c>
      <c r="L258" s="9">
        <v>186277</v>
      </c>
      <c r="M258" s="9">
        <v>4329863</v>
      </c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2.75">
      <c r="A259" s="19" t="s">
        <v>68</v>
      </c>
      <c r="B259" s="9">
        <v>2146944</v>
      </c>
      <c r="C259" s="9">
        <v>441</v>
      </c>
      <c r="D259" s="9">
        <v>1007788</v>
      </c>
      <c r="E259" s="9">
        <v>736231</v>
      </c>
      <c r="F259" s="9">
        <v>3891404</v>
      </c>
      <c r="G259" s="9">
        <v>23460</v>
      </c>
      <c r="H259" s="9">
        <v>0</v>
      </c>
      <c r="I259" s="9">
        <v>3755</v>
      </c>
      <c r="J259" s="9">
        <v>0</v>
      </c>
      <c r="K259" s="9">
        <v>301822</v>
      </c>
      <c r="L259" s="9">
        <v>195711</v>
      </c>
      <c r="M259" s="9">
        <v>4416152</v>
      </c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2.75">
      <c r="A260" s="19" t="s">
        <v>69</v>
      </c>
      <c r="B260" s="9">
        <v>2091960</v>
      </c>
      <c r="C260" s="9">
        <v>459</v>
      </c>
      <c r="D260" s="9">
        <v>1014160</v>
      </c>
      <c r="E260" s="9">
        <v>736512</v>
      </c>
      <c r="F260" s="9">
        <v>3843091</v>
      </c>
      <c r="G260" s="9">
        <v>25277</v>
      </c>
      <c r="H260" s="9">
        <v>0</v>
      </c>
      <c r="I260" s="9">
        <v>3733</v>
      </c>
      <c r="J260" s="9">
        <v>0</v>
      </c>
      <c r="K260" s="9">
        <v>348726</v>
      </c>
      <c r="L260" s="9">
        <v>134031</v>
      </c>
      <c r="M260" s="9">
        <v>4354858</v>
      </c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2.75">
      <c r="A261" s="19" t="s">
        <v>70</v>
      </c>
      <c r="B261" s="9">
        <v>2138365</v>
      </c>
      <c r="C261" s="9">
        <v>460</v>
      </c>
      <c r="D261" s="9">
        <v>1012664</v>
      </c>
      <c r="E261" s="9">
        <v>736145</v>
      </c>
      <c r="F261" s="9">
        <v>3887634</v>
      </c>
      <c r="G261" s="9">
        <v>23775</v>
      </c>
      <c r="H261" s="9">
        <v>0</v>
      </c>
      <c r="I261" s="9">
        <v>3654</v>
      </c>
      <c r="J261" s="9">
        <v>10000</v>
      </c>
      <c r="K261" s="9">
        <v>349069</v>
      </c>
      <c r="L261" s="9">
        <v>155899</v>
      </c>
      <c r="M261" s="9">
        <v>4430031</v>
      </c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2.75">
      <c r="A262" s="19" t="s">
        <v>71</v>
      </c>
      <c r="B262" s="9">
        <v>2100590</v>
      </c>
      <c r="C262" s="9">
        <v>501</v>
      </c>
      <c r="D262" s="9">
        <v>1039674</v>
      </c>
      <c r="E262" s="9">
        <v>728307</v>
      </c>
      <c r="F262" s="9">
        <v>3869072</v>
      </c>
      <c r="G262" s="9">
        <v>22757</v>
      </c>
      <c r="H262" s="9">
        <v>0</v>
      </c>
      <c r="I262" s="9">
        <v>3946</v>
      </c>
      <c r="J262" s="9">
        <v>20000</v>
      </c>
      <c r="K262" s="9">
        <v>354139</v>
      </c>
      <c r="L262" s="9">
        <v>164062</v>
      </c>
      <c r="M262" s="9">
        <v>4433976</v>
      </c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2.75">
      <c r="A263" s="19" t="s">
        <v>72</v>
      </c>
      <c r="B263" s="9">
        <v>2094696</v>
      </c>
      <c r="C263" s="9">
        <v>620</v>
      </c>
      <c r="D263" s="9">
        <v>1039348</v>
      </c>
      <c r="E263" s="9">
        <v>730288</v>
      </c>
      <c r="F263" s="9">
        <v>3864952</v>
      </c>
      <c r="G263" s="9">
        <v>24976</v>
      </c>
      <c r="H263" s="9">
        <v>0</v>
      </c>
      <c r="I263" s="9">
        <v>3078</v>
      </c>
      <c r="J263" s="9">
        <v>20000</v>
      </c>
      <c r="K263" s="9">
        <v>354923</v>
      </c>
      <c r="L263" s="9">
        <v>173937</v>
      </c>
      <c r="M263" s="9">
        <v>4441866</v>
      </c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2.75">
      <c r="A264" s="19" t="s">
        <v>73</v>
      </c>
      <c r="B264" s="9">
        <v>2105549</v>
      </c>
      <c r="C264" s="9">
        <v>641</v>
      </c>
      <c r="D264" s="9">
        <v>1024464</v>
      </c>
      <c r="E264" s="9">
        <v>753688</v>
      </c>
      <c r="F264" s="9">
        <v>3884342</v>
      </c>
      <c r="G264" s="9">
        <v>23572</v>
      </c>
      <c r="H264" s="9">
        <v>0</v>
      </c>
      <c r="I264" s="9">
        <v>3157</v>
      </c>
      <c r="J264" s="9">
        <v>20000</v>
      </c>
      <c r="K264" s="9">
        <v>364637</v>
      </c>
      <c r="L264" s="9">
        <v>166181</v>
      </c>
      <c r="M264" s="9">
        <v>4461889</v>
      </c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2.75">
      <c r="A265" s="19" t="s">
        <v>77</v>
      </c>
      <c r="B265" s="9">
        <v>2070575</v>
      </c>
      <c r="C265" s="9">
        <v>663</v>
      </c>
      <c r="D265" s="9">
        <v>1029211</v>
      </c>
      <c r="E265" s="9">
        <v>759294</v>
      </c>
      <c r="F265" s="9">
        <v>3859743</v>
      </c>
      <c r="G265" s="9">
        <v>26112</v>
      </c>
      <c r="H265" s="9">
        <v>0</v>
      </c>
      <c r="I265" s="9">
        <v>3084</v>
      </c>
      <c r="J265" s="9">
        <v>20000</v>
      </c>
      <c r="K265" s="9">
        <v>358005</v>
      </c>
      <c r="L265" s="9">
        <v>175269</v>
      </c>
      <c r="M265" s="9">
        <v>4442213</v>
      </c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2.75">
      <c r="A266" s="19" t="s">
        <v>74</v>
      </c>
      <c r="B266" s="9">
        <v>2084879</v>
      </c>
      <c r="C266" s="9">
        <v>648</v>
      </c>
      <c r="D266" s="9">
        <v>1026416</v>
      </c>
      <c r="E266" s="9">
        <v>751297</v>
      </c>
      <c r="F266" s="9">
        <v>3863240</v>
      </c>
      <c r="G266" s="9">
        <v>25446</v>
      </c>
      <c r="H266" s="9">
        <v>0</v>
      </c>
      <c r="I266" s="9">
        <v>3439</v>
      </c>
      <c r="J266" s="9">
        <v>20426</v>
      </c>
      <c r="K266" s="9">
        <v>357952</v>
      </c>
      <c r="L266" s="9">
        <v>169618</v>
      </c>
      <c r="M266" s="9">
        <v>4440121</v>
      </c>
    </row>
    <row r="267" spans="1:26" ht="12.75">
      <c r="A267" s="19" t="s">
        <v>75</v>
      </c>
      <c r="B267" s="9">
        <v>2096399</v>
      </c>
      <c r="C267" s="9">
        <v>633</v>
      </c>
      <c r="D267" s="9">
        <v>1036047</v>
      </c>
      <c r="E267" s="9">
        <v>745585</v>
      </c>
      <c r="F267" s="9">
        <v>3878664</v>
      </c>
      <c r="G267" s="9">
        <v>21461</v>
      </c>
      <c r="H267" s="9">
        <v>0</v>
      </c>
      <c r="I267" s="9">
        <v>3771</v>
      </c>
      <c r="J267" s="9">
        <v>20068</v>
      </c>
      <c r="K267" s="9">
        <v>358168</v>
      </c>
      <c r="L267" s="9">
        <v>177927</v>
      </c>
      <c r="M267" s="9">
        <v>4460059</v>
      </c>
    </row>
    <row r="268" spans="1:26" ht="12.75">
      <c r="A268" s="19" t="s">
        <v>65</v>
      </c>
      <c r="B268" s="9">
        <v>2125689</v>
      </c>
      <c r="C268" s="9">
        <v>620</v>
      </c>
      <c r="D268" s="9">
        <v>1053660</v>
      </c>
      <c r="E268" s="9">
        <v>735654</v>
      </c>
      <c r="F268" s="9">
        <v>3915623</v>
      </c>
      <c r="G268" s="9">
        <v>59026</v>
      </c>
      <c r="H268" s="9">
        <v>0</v>
      </c>
      <c r="I268" s="9">
        <v>3705</v>
      </c>
      <c r="J268" s="9">
        <v>21031</v>
      </c>
      <c r="K268" s="9">
        <v>364498</v>
      </c>
      <c r="L268" s="9">
        <v>273893</v>
      </c>
      <c r="M268" s="9">
        <v>4637776</v>
      </c>
    </row>
    <row r="269" spans="1:26" ht="12.75">
      <c r="A269" s="36">
        <v>2024</v>
      </c>
    </row>
    <row r="270" spans="1:26" ht="12.75">
      <c r="A270" s="19" t="s">
        <v>66</v>
      </c>
      <c r="B270" s="9">
        <v>2172288</v>
      </c>
      <c r="C270" s="9">
        <v>578</v>
      </c>
      <c r="D270" s="9">
        <v>1061798</v>
      </c>
      <c r="E270" s="9">
        <v>743070</v>
      </c>
      <c r="F270" s="9">
        <v>3977734</v>
      </c>
      <c r="G270" s="9">
        <v>62918</v>
      </c>
      <c r="H270" s="9">
        <v>0</v>
      </c>
      <c r="I270" s="9">
        <v>4451</v>
      </c>
      <c r="J270" s="9">
        <v>21989</v>
      </c>
      <c r="K270" s="9">
        <v>381661</v>
      </c>
      <c r="L270" s="9">
        <v>257854</v>
      </c>
      <c r="M270" s="9">
        <v>4706607</v>
      </c>
    </row>
    <row r="271" spans="1:26" ht="12.75">
      <c r="A271" s="19" t="s">
        <v>67</v>
      </c>
      <c r="B271" s="9">
        <v>2235939</v>
      </c>
      <c r="C271" s="9">
        <v>634</v>
      </c>
      <c r="D271" s="9">
        <v>1077395</v>
      </c>
      <c r="E271" s="9">
        <v>741123</v>
      </c>
      <c r="F271" s="9">
        <v>4055091</v>
      </c>
      <c r="G271" s="9">
        <v>64497</v>
      </c>
      <c r="H271" s="9">
        <v>0</v>
      </c>
      <c r="I271" s="9">
        <v>4379</v>
      </c>
      <c r="J271" s="9">
        <v>11515</v>
      </c>
      <c r="K271" s="9">
        <v>383783</v>
      </c>
      <c r="L271" s="9">
        <v>266905</v>
      </c>
      <c r="M271" s="9">
        <v>4786170</v>
      </c>
    </row>
    <row r="272" spans="1:26" ht="12.75">
      <c r="A272" s="19" t="s">
        <v>68</v>
      </c>
      <c r="B272" s="9">
        <v>2295829</v>
      </c>
      <c r="C272" s="9">
        <v>1253</v>
      </c>
      <c r="D272" s="9">
        <v>1098772</v>
      </c>
      <c r="E272" s="9">
        <v>749933</v>
      </c>
      <c r="F272" s="9">
        <v>4145787</v>
      </c>
      <c r="G272" s="9">
        <v>62631</v>
      </c>
      <c r="H272" s="9">
        <v>0</v>
      </c>
      <c r="I272" s="9">
        <v>4813</v>
      </c>
      <c r="J272" s="9">
        <v>10992</v>
      </c>
      <c r="K272" s="9">
        <v>383809</v>
      </c>
      <c r="L272" s="9">
        <v>295879</v>
      </c>
      <c r="M272" s="9">
        <v>4903911</v>
      </c>
    </row>
    <row r="273" spans="1:13" ht="12.75">
      <c r="A273" s="19" t="s">
        <v>69</v>
      </c>
      <c r="B273" s="9">
        <v>2308689</v>
      </c>
      <c r="C273" s="9">
        <v>1212</v>
      </c>
      <c r="D273" s="9">
        <v>1102386</v>
      </c>
      <c r="E273" s="9">
        <v>748140</v>
      </c>
      <c r="F273" s="9">
        <v>4160427</v>
      </c>
      <c r="G273" s="9">
        <v>63373</v>
      </c>
      <c r="H273" s="9">
        <v>0</v>
      </c>
      <c r="I273" s="9">
        <v>4972</v>
      </c>
      <c r="J273" s="9">
        <v>12057</v>
      </c>
      <c r="K273" s="9">
        <v>436396</v>
      </c>
      <c r="L273" s="9">
        <v>239061</v>
      </c>
      <c r="M273" s="9">
        <v>4916286</v>
      </c>
    </row>
    <row r="274" spans="1:13" ht="12.75">
      <c r="A274" s="19" t="s">
        <v>70</v>
      </c>
      <c r="B274" s="9">
        <v>2348205</v>
      </c>
      <c r="C274" s="9">
        <v>1204</v>
      </c>
      <c r="D274" s="9">
        <v>1109083</v>
      </c>
      <c r="E274" s="9">
        <v>746935</v>
      </c>
      <c r="F274" s="9">
        <v>4205427</v>
      </c>
      <c r="G274" s="9">
        <v>60478</v>
      </c>
      <c r="H274" s="9">
        <v>0</v>
      </c>
      <c r="I274" s="9">
        <v>4938</v>
      </c>
      <c r="J274" s="9">
        <v>2882</v>
      </c>
      <c r="K274" s="9">
        <v>435001</v>
      </c>
      <c r="L274" s="9">
        <v>243706</v>
      </c>
      <c r="M274" s="9">
        <v>4952432</v>
      </c>
    </row>
    <row r="275" spans="1:13" ht="12.75">
      <c r="A275" s="19" t="s">
        <v>71</v>
      </c>
      <c r="B275" s="9">
        <v>2316657</v>
      </c>
      <c r="C275" s="9">
        <v>1104</v>
      </c>
      <c r="D275" s="9">
        <v>1125201</v>
      </c>
      <c r="E275" s="9">
        <v>750664</v>
      </c>
      <c r="F275" s="9">
        <v>4193626</v>
      </c>
      <c r="G275" s="9">
        <v>58237</v>
      </c>
      <c r="H275" s="9">
        <v>0</v>
      </c>
      <c r="I275" s="9">
        <v>2872</v>
      </c>
      <c r="J275" s="9">
        <v>2522</v>
      </c>
      <c r="K275" s="9">
        <v>435236</v>
      </c>
      <c r="L275" s="9">
        <v>239929</v>
      </c>
      <c r="M275" s="9">
        <v>4932422</v>
      </c>
    </row>
    <row r="276" spans="1:13" ht="12.75">
      <c r="A276" s="19" t="s">
        <v>72</v>
      </c>
      <c r="B276" s="9">
        <v>2361528</v>
      </c>
      <c r="C276" s="9">
        <v>1117</v>
      </c>
      <c r="D276" s="9">
        <v>1127691</v>
      </c>
      <c r="E276" s="9">
        <v>746304</v>
      </c>
      <c r="F276" s="9">
        <v>4236640</v>
      </c>
      <c r="G276" s="9">
        <v>62574</v>
      </c>
      <c r="H276" s="9">
        <v>0</v>
      </c>
      <c r="I276" s="9">
        <v>2807</v>
      </c>
      <c r="J276" s="9">
        <v>2909</v>
      </c>
      <c r="K276" s="9">
        <v>435562</v>
      </c>
      <c r="L276" s="9">
        <v>241777</v>
      </c>
      <c r="M276" s="9">
        <v>4982269</v>
      </c>
    </row>
    <row r="277" spans="1:13" ht="12.75">
      <c r="A277" s="19" t="s">
        <v>73</v>
      </c>
      <c r="B277" s="9">
        <v>2382844</v>
      </c>
      <c r="C277" s="9">
        <v>1125</v>
      </c>
      <c r="D277" s="9">
        <v>1131962</v>
      </c>
      <c r="E277" s="9">
        <v>752178</v>
      </c>
      <c r="F277" s="9">
        <v>4268109</v>
      </c>
      <c r="G277" s="9">
        <v>58597</v>
      </c>
      <c r="H277" s="9">
        <v>0</v>
      </c>
      <c r="I277" s="9">
        <v>2826</v>
      </c>
      <c r="J277" s="9">
        <v>2279</v>
      </c>
      <c r="K277" s="9">
        <v>435748</v>
      </c>
      <c r="L277" s="9">
        <v>239681</v>
      </c>
      <c r="M277" s="9">
        <v>5007240</v>
      </c>
    </row>
    <row r="278" spans="1:13" ht="12.75">
      <c r="A278" s="19" t="s">
        <v>77</v>
      </c>
      <c r="B278" s="9">
        <v>2411807</v>
      </c>
      <c r="C278" s="9">
        <v>1271</v>
      </c>
      <c r="D278" s="9">
        <v>1071504</v>
      </c>
      <c r="E278" s="9">
        <v>753516</v>
      </c>
      <c r="F278" s="9">
        <v>4238098</v>
      </c>
      <c r="G278" s="9">
        <v>56576</v>
      </c>
      <c r="H278" s="9">
        <v>0</v>
      </c>
      <c r="I278" s="9">
        <v>2976</v>
      </c>
      <c r="J278" s="9">
        <v>1644</v>
      </c>
      <c r="K278" s="9">
        <v>422534</v>
      </c>
      <c r="L278" s="9">
        <v>253482</v>
      </c>
      <c r="M278" s="9">
        <v>4975310</v>
      </c>
    </row>
    <row r="279" spans="1:13" ht="12.75">
      <c r="A279" s="19" t="s">
        <v>74</v>
      </c>
      <c r="B279" s="9">
        <v>2783051</v>
      </c>
      <c r="C279" s="9">
        <v>1172</v>
      </c>
      <c r="D279" s="9">
        <v>756767</v>
      </c>
      <c r="E279" s="9">
        <v>765074</v>
      </c>
      <c r="F279" s="9">
        <v>4306064</v>
      </c>
      <c r="G279" s="9">
        <v>60275</v>
      </c>
      <c r="H279" s="9">
        <v>0</v>
      </c>
      <c r="I279" s="9">
        <v>3836</v>
      </c>
      <c r="J279" s="9">
        <v>2399</v>
      </c>
      <c r="K279" s="9">
        <v>422618</v>
      </c>
      <c r="L279" s="9">
        <v>241602</v>
      </c>
      <c r="M279" s="9">
        <v>5036794</v>
      </c>
    </row>
    <row r="280" spans="1:13" ht="12.75">
      <c r="A280" s="19" t="s">
        <v>75</v>
      </c>
      <c r="B280" s="9">
        <v>2764164</v>
      </c>
      <c r="C280" s="9">
        <v>1047</v>
      </c>
      <c r="D280" s="9">
        <v>766320</v>
      </c>
      <c r="E280" s="9">
        <v>765468</v>
      </c>
      <c r="F280" s="9">
        <v>4296999</v>
      </c>
      <c r="G280" s="9">
        <v>54050</v>
      </c>
      <c r="H280" s="9">
        <v>0</v>
      </c>
      <c r="I280" s="9">
        <v>3853</v>
      </c>
      <c r="J280" s="9">
        <v>2708</v>
      </c>
      <c r="K280" s="9">
        <v>422617</v>
      </c>
      <c r="L280" s="9">
        <v>239701</v>
      </c>
      <c r="M280" s="9">
        <v>5019928</v>
      </c>
    </row>
    <row r="281" spans="1:13" ht="12.75">
      <c r="A281" s="19" t="s">
        <v>65</v>
      </c>
      <c r="B281" s="9">
        <v>2780930</v>
      </c>
      <c r="C281" s="9">
        <v>984</v>
      </c>
      <c r="D281" s="9">
        <v>780354</v>
      </c>
      <c r="E281" s="9">
        <v>761367</v>
      </c>
      <c r="F281" s="9">
        <v>4323635</v>
      </c>
      <c r="G281" s="9">
        <v>53613</v>
      </c>
      <c r="H281" s="9">
        <v>0</v>
      </c>
      <c r="I281" s="9">
        <v>4086</v>
      </c>
      <c r="J281" s="9">
        <v>2075</v>
      </c>
      <c r="K281" s="9">
        <v>430562</v>
      </c>
      <c r="L281" s="9">
        <v>245153</v>
      </c>
      <c r="M281" s="9">
        <v>5059124</v>
      </c>
    </row>
    <row r="282" spans="1:13" ht="12.75">
      <c r="A282" s="36">
        <v>2025</v>
      </c>
    </row>
    <row r="283" spans="1:13" ht="12.75">
      <c r="A283" s="19" t="s">
        <v>66</v>
      </c>
      <c r="B283" s="9">
        <v>2826852</v>
      </c>
      <c r="C283" s="9">
        <v>1153</v>
      </c>
      <c r="D283" s="9">
        <v>812160</v>
      </c>
      <c r="E283" s="9">
        <v>757452</v>
      </c>
      <c r="F283" s="9">
        <v>4397617</v>
      </c>
      <c r="G283" s="9">
        <v>55699</v>
      </c>
      <c r="H283" s="9">
        <v>0</v>
      </c>
      <c r="I283" s="9">
        <v>2716</v>
      </c>
      <c r="J283" s="9">
        <v>164</v>
      </c>
      <c r="K283" s="9">
        <v>444599</v>
      </c>
      <c r="L283" s="9">
        <v>219976</v>
      </c>
      <c r="M283" s="9">
        <v>5120771</v>
      </c>
    </row>
    <row r="284" spans="1:13" ht="12.75">
      <c r="A284" s="19" t="s">
        <v>67</v>
      </c>
      <c r="B284" s="9">
        <v>2895694</v>
      </c>
      <c r="C284" s="9">
        <v>1099</v>
      </c>
      <c r="D284" s="9">
        <v>827946</v>
      </c>
      <c r="E284" s="9">
        <v>755144</v>
      </c>
      <c r="F284" s="9">
        <v>4479883</v>
      </c>
      <c r="G284" s="9">
        <v>52620</v>
      </c>
      <c r="H284" s="9">
        <v>0</v>
      </c>
      <c r="I284" s="9">
        <v>2664</v>
      </c>
      <c r="J284" s="9">
        <v>764</v>
      </c>
      <c r="K284" s="9">
        <v>394928</v>
      </c>
      <c r="L284" s="9">
        <v>271553</v>
      </c>
      <c r="M284" s="9">
        <v>5202412</v>
      </c>
    </row>
    <row r="285" spans="1:13" ht="12.75">
      <c r="A285" s="19" t="s">
        <v>68</v>
      </c>
      <c r="B285" s="9">
        <v>2986851</v>
      </c>
      <c r="C285" s="9">
        <v>1076</v>
      </c>
      <c r="D285" s="9">
        <v>826593</v>
      </c>
      <c r="E285" s="9">
        <v>745273</v>
      </c>
      <c r="F285" s="9">
        <v>4559793</v>
      </c>
      <c r="G285" s="9">
        <v>52403</v>
      </c>
      <c r="H285" s="9">
        <v>0</v>
      </c>
      <c r="I285" s="9">
        <v>2641</v>
      </c>
      <c r="J285" s="9">
        <v>872</v>
      </c>
      <c r="K285" s="9">
        <v>396285</v>
      </c>
      <c r="L285" s="9">
        <v>264102</v>
      </c>
      <c r="M285" s="9">
        <v>5276096</v>
      </c>
    </row>
    <row r="286" spans="1:13" ht="12.75">
      <c r="A286" s="19" t="s">
        <v>69</v>
      </c>
      <c r="B286" s="9">
        <v>2982895</v>
      </c>
      <c r="C286" s="9">
        <v>1462</v>
      </c>
      <c r="D286" s="9">
        <v>850967</v>
      </c>
      <c r="E286" s="9">
        <v>740077</v>
      </c>
      <c r="F286" s="9">
        <v>4575401</v>
      </c>
      <c r="G286" s="9">
        <v>55269</v>
      </c>
      <c r="H286" s="9">
        <v>0</v>
      </c>
      <c r="I286" s="9">
        <v>2691</v>
      </c>
      <c r="J286" s="9">
        <v>667</v>
      </c>
      <c r="K286" s="9">
        <v>459451</v>
      </c>
      <c r="L286" s="9">
        <v>209167</v>
      </c>
      <c r="M286" s="9">
        <v>5302646</v>
      </c>
    </row>
    <row r="287" spans="1:13" ht="12.75">
      <c r="A287" s="19" t="s">
        <v>70</v>
      </c>
      <c r="B287" s="9">
        <v>2960089</v>
      </c>
      <c r="C287" s="9">
        <v>1370</v>
      </c>
      <c r="D287" s="9">
        <v>853174</v>
      </c>
      <c r="E287" s="9">
        <v>737340</v>
      </c>
      <c r="F287" s="9">
        <v>4551973</v>
      </c>
      <c r="G287" s="9">
        <v>47751</v>
      </c>
      <c r="H287" s="9">
        <v>0</v>
      </c>
      <c r="I287" s="9">
        <v>4177</v>
      </c>
      <c r="J287" s="9">
        <v>470</v>
      </c>
      <c r="K287" s="9">
        <v>456192</v>
      </c>
      <c r="L287" s="9">
        <v>195370</v>
      </c>
      <c r="M287" s="9">
        <v>5255933</v>
      </c>
    </row>
    <row r="288" spans="1:13" ht="12.75">
      <c r="A288" s="19" t="s">
        <v>71</v>
      </c>
      <c r="B288" s="9">
        <v>2971323</v>
      </c>
      <c r="C288" s="9">
        <v>1403</v>
      </c>
      <c r="D288" s="9">
        <v>858304</v>
      </c>
      <c r="E288" s="9">
        <v>736321</v>
      </c>
      <c r="F288" s="9">
        <v>4567351</v>
      </c>
      <c r="G288" s="9">
        <v>48163</v>
      </c>
      <c r="H288" s="9">
        <v>0</v>
      </c>
      <c r="I288" s="9">
        <v>4137</v>
      </c>
      <c r="J288" s="9">
        <v>536</v>
      </c>
      <c r="K288" s="9">
        <v>460075</v>
      </c>
      <c r="L288" s="9">
        <v>202984</v>
      </c>
      <c r="M288" s="9">
        <v>5283246</v>
      </c>
    </row>
    <row r="289" spans="1:13" ht="12.75">
      <c r="A289" s="19" t="s">
        <v>72</v>
      </c>
      <c r="B289" s="9">
        <v>2953165</v>
      </c>
      <c r="C289" s="9">
        <v>1363</v>
      </c>
      <c r="D289" s="9">
        <v>870045</v>
      </c>
      <c r="E289" s="9">
        <v>731645</v>
      </c>
      <c r="F289" s="9">
        <v>4556218</v>
      </c>
      <c r="G289" s="9">
        <v>42608</v>
      </c>
      <c r="H289" s="9">
        <v>0</v>
      </c>
      <c r="I289" s="9">
        <v>4081</v>
      </c>
      <c r="J289" s="9">
        <v>0</v>
      </c>
      <c r="K289" s="9">
        <v>459784</v>
      </c>
      <c r="L289" s="9">
        <v>197491</v>
      </c>
      <c r="M289" s="9">
        <v>5260182</v>
      </c>
    </row>
    <row r="290" spans="1:13" ht="12.75">
      <c r="A290" s="19"/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68" firstPageNumber="8" orientation="landscape" useFirstPageNumber="1" r:id="rId1"/>
  <headerFooter>
    <oddHeader xml:space="preserve">&amp;C
&amp;R&amp;"Century Schoolbook,Bold Italic"&amp;11 </oddHeader>
    <oddFooter xml:space="preserve">&amp;L&amp;"Arial,Bold"&amp;13 &amp;C&amp;"Arial,Regular"&amp;P&amp;R&amp;"Arial,Bold"&amp;12 </oddFooter>
  </headerFooter>
  <rowBreaks count="3" manualBreakCount="3">
    <brk id="47" max="12" man="1"/>
    <brk id="86" max="12" man="1"/>
    <brk id="125" max="12" man="1"/>
  </rowBreaks>
  <ignoredErrors>
    <ignoredError sqref="A11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showGridLines="0" workbookViewId="0">
      <selection activeCell="G13" sqref="G13"/>
    </sheetView>
  </sheetViews>
  <sheetFormatPr defaultColWidth="9" defaultRowHeight="15"/>
  <cols>
    <col min="1" max="16384" width="9" style="20"/>
  </cols>
  <sheetData>
    <row r="1" spans="1:9" ht="15.75">
      <c r="A1" s="41" t="s">
        <v>76</v>
      </c>
      <c r="B1" s="41"/>
      <c r="C1" s="41"/>
      <c r="D1" s="41"/>
      <c r="E1" s="41"/>
      <c r="F1" s="41"/>
      <c r="G1" s="41"/>
      <c r="H1" s="41"/>
      <c r="I1" s="41"/>
    </row>
    <row r="2" spans="1:9">
      <c r="A2" s="21"/>
      <c r="B2" s="22"/>
      <c r="C2" s="22"/>
      <c r="D2" s="22"/>
      <c r="E2" s="22"/>
      <c r="F2" s="22"/>
      <c r="G2" s="22"/>
      <c r="H2" s="22"/>
      <c r="I2" s="22"/>
    </row>
    <row r="3" spans="1:9" ht="50.25" customHeight="1">
      <c r="A3" s="42" t="s">
        <v>80</v>
      </c>
      <c r="B3" s="42"/>
      <c r="C3" s="42"/>
      <c r="D3" s="42"/>
      <c r="E3" s="42"/>
      <c r="F3" s="42"/>
      <c r="G3" s="42"/>
      <c r="H3" s="42"/>
      <c r="I3" s="22"/>
    </row>
    <row r="4" spans="1:9">
      <c r="A4" s="21"/>
      <c r="B4" s="22"/>
      <c r="C4" s="22"/>
      <c r="D4" s="22"/>
      <c r="E4" s="22"/>
      <c r="F4" s="22"/>
      <c r="G4" s="22"/>
      <c r="H4" s="22"/>
      <c r="I4" s="22"/>
    </row>
    <row r="5" spans="1:9" ht="36.75" customHeight="1">
      <c r="A5" s="42" t="s">
        <v>79</v>
      </c>
      <c r="B5" s="42"/>
      <c r="C5" s="42"/>
      <c r="D5" s="42"/>
      <c r="E5" s="42"/>
      <c r="F5" s="42"/>
      <c r="G5" s="42"/>
      <c r="H5" s="4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</sheetData>
  <mergeCells count="3">
    <mergeCell ref="A1:I1"/>
    <mergeCell ref="A3:H3"/>
    <mergeCell ref="A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1977-2003</vt:lpstr>
      <vt:lpstr>2004-2025</vt:lpstr>
      <vt:lpstr>Notes</vt:lpstr>
      <vt:lpstr>'1977-2003'!Print_Area</vt:lpstr>
      <vt:lpstr>'2004-2025'!Print_Area</vt:lpstr>
      <vt:lpstr>'1977-2003'!Print_Titles</vt:lpstr>
      <vt:lpstr>'2004-2025'!Print_Titles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2022-09-30T19:29:39Z</cp:lastPrinted>
  <dcterms:created xsi:type="dcterms:W3CDTF">2001-10-01T20:33:16Z</dcterms:created>
  <dcterms:modified xsi:type="dcterms:W3CDTF">2025-09-09T21:38:28Z</dcterms:modified>
</cp:coreProperties>
</file>