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5527E7A9-933A-4E68-971F-233F7CD056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5" sheetId="6" r:id="rId1"/>
    <sheet name="Notes" sheetId="8" r:id="rId2"/>
  </sheets>
  <definedNames>
    <definedName name="_Parse_Out" localSheetId="0" hidden="1">'1977-2025'!$A$4:$N$4</definedName>
    <definedName name="_Parse_Out" hidden="1">#REF!</definedName>
    <definedName name="_xlnm.Print_Area" localSheetId="0">'1977-2025'!$A$10:$N$428</definedName>
    <definedName name="Print_Area_MI" localSheetId="0">'1977-2025'!#REF!</definedName>
    <definedName name="_xlnm.Print_Titles" localSheetId="0">'1977-2025'!$1:$8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6" i="6" l="1"/>
  <c r="F11" i="6"/>
  <c r="C416" i="6" l="1"/>
  <c r="I416" i="6" l="1"/>
  <c r="D416" i="6"/>
  <c r="M416" i="6" l="1"/>
  <c r="E416" i="6"/>
  <c r="N416" i="6" l="1"/>
  <c r="M415" i="6" l="1"/>
  <c r="I415" i="6"/>
  <c r="C415" i="6"/>
  <c r="B415" i="6"/>
  <c r="E415" i="6" l="1"/>
  <c r="N415" i="6" s="1"/>
  <c r="I414" i="6"/>
  <c r="M414" i="6"/>
  <c r="C414" i="6"/>
  <c r="B414" i="6"/>
  <c r="E414" i="6" l="1"/>
  <c r="N414" i="6"/>
  <c r="M413" i="6"/>
  <c r="I413" i="6"/>
  <c r="C413" i="6"/>
  <c r="B413" i="6"/>
  <c r="M412" i="6"/>
  <c r="D412" i="6"/>
  <c r="C412" i="6"/>
  <c r="B412" i="6"/>
  <c r="I412" i="6"/>
  <c r="E412" i="6" l="1"/>
  <c r="E413" i="6"/>
  <c r="N412" i="6"/>
  <c r="N413" i="6"/>
  <c r="M411" i="6"/>
  <c r="I411" i="6"/>
  <c r="D411" i="6"/>
  <c r="C411" i="6"/>
  <c r="B411" i="6"/>
  <c r="E411" i="6" l="1"/>
  <c r="N411" i="6" s="1"/>
  <c r="C410" i="6"/>
  <c r="M410" i="6"/>
  <c r="I410" i="6"/>
  <c r="D410" i="6"/>
  <c r="B410" i="6"/>
  <c r="E410" i="6" l="1"/>
  <c r="N410" i="6" s="1"/>
  <c r="M409" i="6"/>
  <c r="I409" i="6"/>
  <c r="D409" i="6"/>
  <c r="C409" i="6"/>
  <c r="B409" i="6"/>
  <c r="E409" i="6" l="1"/>
  <c r="N409" i="6" s="1"/>
  <c r="M408" i="6"/>
  <c r="I408" i="6"/>
  <c r="D408" i="6"/>
  <c r="C408" i="6"/>
  <c r="B408" i="6"/>
  <c r="E408" i="6" l="1"/>
  <c r="N408" i="6" s="1"/>
  <c r="M407" i="6"/>
  <c r="D407" i="6"/>
  <c r="C407" i="6"/>
  <c r="B407" i="6"/>
  <c r="I407" i="6"/>
  <c r="E407" i="6" l="1"/>
  <c r="N407" i="6"/>
  <c r="M406" i="6"/>
  <c r="I406" i="6"/>
  <c r="D406" i="6"/>
  <c r="C406" i="6" l="1"/>
  <c r="B406" i="6"/>
  <c r="D405" i="6"/>
  <c r="C405" i="6"/>
  <c r="B405" i="6"/>
  <c r="E406" i="6" l="1"/>
  <c r="N406" i="6" s="1"/>
  <c r="M405" i="6"/>
  <c r="I405" i="6" l="1"/>
  <c r="E405" i="6" l="1"/>
  <c r="N405" i="6" s="1"/>
  <c r="D364" i="6" l="1"/>
  <c r="C364" i="6"/>
  <c r="B364" i="6"/>
  <c r="I364" i="6"/>
  <c r="M364" i="6"/>
  <c r="M363" i="6"/>
  <c r="I363" i="6"/>
  <c r="D363" i="6"/>
  <c r="C363" i="6"/>
  <c r="B363" i="6"/>
  <c r="D362" i="6"/>
  <c r="C362" i="6"/>
  <c r="B362" i="6"/>
  <c r="I362" i="6"/>
  <c r="M362" i="6"/>
  <c r="B361" i="6"/>
  <c r="D361" i="6"/>
  <c r="C361" i="6"/>
  <c r="I361" i="6"/>
  <c r="M361" i="6"/>
  <c r="D360" i="6"/>
  <c r="E360" i="6" s="1"/>
  <c r="I360" i="6"/>
  <c r="M360" i="6"/>
  <c r="B359" i="6"/>
  <c r="D359" i="6"/>
  <c r="C359" i="6"/>
  <c r="I359" i="6"/>
  <c r="M359" i="6"/>
  <c r="D358" i="6"/>
  <c r="C358" i="6"/>
  <c r="B358" i="6"/>
  <c r="D357" i="6"/>
  <c r="C357" i="6"/>
  <c r="B357" i="6"/>
  <c r="D356" i="6"/>
  <c r="C356" i="6"/>
  <c r="B356" i="6"/>
  <c r="I356" i="6"/>
  <c r="M356" i="6"/>
  <c r="I357" i="6"/>
  <c r="M357" i="6"/>
  <c r="I358" i="6"/>
  <c r="M358" i="6"/>
  <c r="M355" i="6"/>
  <c r="I355" i="6"/>
  <c r="D355" i="6"/>
  <c r="C355" i="6"/>
  <c r="B355" i="6"/>
  <c r="M354" i="6"/>
  <c r="I354" i="6"/>
  <c r="D354" i="6"/>
  <c r="C354" i="6"/>
  <c r="B354" i="6"/>
  <c r="M353" i="6"/>
  <c r="I353" i="6"/>
  <c r="D353" i="6"/>
  <c r="C353" i="6"/>
  <c r="B353" i="6"/>
  <c r="E358" i="6" l="1"/>
  <c r="N358" i="6" s="1"/>
  <c r="E362" i="6"/>
  <c r="N362" i="6" s="1"/>
  <c r="E363" i="6"/>
  <c r="N363" i="6" s="1"/>
  <c r="E364" i="6"/>
  <c r="N364" i="6" s="1"/>
  <c r="E361" i="6"/>
  <c r="N361" i="6" s="1"/>
  <c r="N360" i="6"/>
  <c r="E359" i="6"/>
  <c r="N359" i="6" s="1"/>
  <c r="E357" i="6"/>
  <c r="N357" i="6" s="1"/>
  <c r="E356" i="6"/>
  <c r="N356" i="6" s="1"/>
  <c r="E355" i="6"/>
  <c r="N355" i="6" s="1"/>
  <c r="E353" i="6"/>
  <c r="N353" i="6" s="1"/>
  <c r="E354" i="6"/>
  <c r="N354" i="6" s="1"/>
  <c r="M351" i="6" l="1"/>
  <c r="I351" i="6"/>
  <c r="D351" i="6"/>
  <c r="C351" i="6"/>
  <c r="B351" i="6"/>
  <c r="M350" i="6"/>
  <c r="I350" i="6"/>
  <c r="D350" i="6"/>
  <c r="C350" i="6"/>
  <c r="B350" i="6"/>
  <c r="M349" i="6"/>
  <c r="I349" i="6"/>
  <c r="D349" i="6"/>
  <c r="C349" i="6"/>
  <c r="B349" i="6"/>
  <c r="M348" i="6"/>
  <c r="I348" i="6"/>
  <c r="E348" i="6"/>
  <c r="M347" i="6"/>
  <c r="I347" i="6"/>
  <c r="E347" i="6"/>
  <c r="M346" i="6"/>
  <c r="I346" i="6"/>
  <c r="E346" i="6"/>
  <c r="M345" i="6"/>
  <c r="I345" i="6"/>
  <c r="E345" i="6"/>
  <c r="M344" i="6"/>
  <c r="I344" i="6"/>
  <c r="E344" i="6"/>
  <c r="M343" i="6"/>
  <c r="I343" i="6"/>
  <c r="E343" i="6"/>
  <c r="M342" i="6"/>
  <c r="I342" i="6"/>
  <c r="E342" i="6"/>
  <c r="M341" i="6"/>
  <c r="I341" i="6"/>
  <c r="E341" i="6"/>
  <c r="M340" i="6"/>
  <c r="I340" i="6"/>
  <c r="E340" i="6"/>
  <c r="M325" i="6"/>
  <c r="I325" i="6"/>
  <c r="E325" i="6"/>
  <c r="M324" i="6"/>
  <c r="I324" i="6"/>
  <c r="E324" i="6"/>
  <c r="M323" i="6"/>
  <c r="I323" i="6"/>
  <c r="E323" i="6"/>
  <c r="M312" i="6"/>
  <c r="I312" i="6"/>
  <c r="E312" i="6"/>
  <c r="M311" i="6"/>
  <c r="I311" i="6"/>
  <c r="E311" i="6"/>
  <c r="M310" i="6"/>
  <c r="I310" i="6"/>
  <c r="E310" i="6"/>
  <c r="M309" i="6"/>
  <c r="I309" i="6"/>
  <c r="E309" i="6"/>
  <c r="M308" i="6"/>
  <c r="I308" i="6"/>
  <c r="E308" i="6"/>
  <c r="M307" i="6"/>
  <c r="I307" i="6"/>
  <c r="E307" i="6"/>
  <c r="M306" i="6"/>
  <c r="I306" i="6"/>
  <c r="E306" i="6"/>
  <c r="M305" i="6"/>
  <c r="I305" i="6"/>
  <c r="E305" i="6"/>
  <c r="M304" i="6"/>
  <c r="I304" i="6"/>
  <c r="E304" i="6"/>
  <c r="M303" i="6"/>
  <c r="I303" i="6"/>
  <c r="E303" i="6"/>
  <c r="M302" i="6"/>
  <c r="I302" i="6"/>
  <c r="E302" i="6"/>
  <c r="M301" i="6"/>
  <c r="I301" i="6"/>
  <c r="E301" i="6"/>
  <c r="M299" i="6"/>
  <c r="I299" i="6"/>
  <c r="E299" i="6"/>
  <c r="M298" i="6"/>
  <c r="I298" i="6"/>
  <c r="E298" i="6"/>
  <c r="M297" i="6"/>
  <c r="I297" i="6"/>
  <c r="E297" i="6"/>
  <c r="M296" i="6"/>
  <c r="I296" i="6"/>
  <c r="E296" i="6"/>
  <c r="M295" i="6"/>
  <c r="I295" i="6"/>
  <c r="E295" i="6"/>
  <c r="M294" i="6"/>
  <c r="I294" i="6"/>
  <c r="E294" i="6"/>
  <c r="M293" i="6"/>
  <c r="I293" i="6"/>
  <c r="E293" i="6"/>
  <c r="M292" i="6"/>
  <c r="I292" i="6"/>
  <c r="E292" i="6"/>
  <c r="M291" i="6"/>
  <c r="I291" i="6"/>
  <c r="E291" i="6"/>
  <c r="M290" i="6"/>
  <c r="I290" i="6"/>
  <c r="E290" i="6"/>
  <c r="M289" i="6"/>
  <c r="I289" i="6"/>
  <c r="E289" i="6"/>
  <c r="M288" i="6"/>
  <c r="I288" i="6"/>
  <c r="E288" i="6"/>
  <c r="M286" i="6"/>
  <c r="I286" i="6"/>
  <c r="E286" i="6"/>
  <c r="M285" i="6"/>
  <c r="I285" i="6"/>
  <c r="E285" i="6"/>
  <c r="M284" i="6"/>
  <c r="I284" i="6"/>
  <c r="E284" i="6"/>
  <c r="M283" i="6"/>
  <c r="I283" i="6"/>
  <c r="E283" i="6"/>
  <c r="M282" i="6"/>
  <c r="I282" i="6"/>
  <c r="E282" i="6"/>
  <c r="M281" i="6"/>
  <c r="I281" i="6"/>
  <c r="E281" i="6"/>
  <c r="M280" i="6"/>
  <c r="I280" i="6"/>
  <c r="E280" i="6"/>
  <c r="M279" i="6"/>
  <c r="I279" i="6"/>
  <c r="E279" i="6"/>
  <c r="M278" i="6"/>
  <c r="I278" i="6"/>
  <c r="E278" i="6"/>
  <c r="M277" i="6"/>
  <c r="I277" i="6"/>
  <c r="E277" i="6"/>
  <c r="M276" i="6"/>
  <c r="I276" i="6"/>
  <c r="E276" i="6"/>
  <c r="M275" i="6"/>
  <c r="I275" i="6"/>
  <c r="E275" i="6"/>
  <c r="M273" i="6"/>
  <c r="I273" i="6"/>
  <c r="E273" i="6"/>
  <c r="M272" i="6"/>
  <c r="I272" i="6"/>
  <c r="E272" i="6"/>
  <c r="M271" i="6"/>
  <c r="I271" i="6"/>
  <c r="E271" i="6"/>
  <c r="M270" i="6"/>
  <c r="I270" i="6"/>
  <c r="E270" i="6"/>
  <c r="M269" i="6"/>
  <c r="I269" i="6"/>
  <c r="E269" i="6"/>
  <c r="M268" i="6"/>
  <c r="I268" i="6"/>
  <c r="E268" i="6"/>
  <c r="M267" i="6"/>
  <c r="I267" i="6"/>
  <c r="E267" i="6"/>
  <c r="M266" i="6"/>
  <c r="I266" i="6"/>
  <c r="E266" i="6"/>
  <c r="M265" i="6"/>
  <c r="I265" i="6"/>
  <c r="E265" i="6"/>
  <c r="M264" i="6"/>
  <c r="I264" i="6"/>
  <c r="E264" i="6"/>
  <c r="M263" i="6"/>
  <c r="I263" i="6"/>
  <c r="E263" i="6"/>
  <c r="M262" i="6"/>
  <c r="I262" i="6"/>
  <c r="E262" i="6"/>
  <c r="M247" i="6"/>
  <c r="I247" i="6"/>
  <c r="E247" i="6"/>
  <c r="M246" i="6"/>
  <c r="I246" i="6"/>
  <c r="E246" i="6"/>
  <c r="M245" i="6"/>
  <c r="I245" i="6"/>
  <c r="E245" i="6"/>
  <c r="M244" i="6"/>
  <c r="I244" i="6"/>
  <c r="E244" i="6"/>
  <c r="M243" i="6"/>
  <c r="I243" i="6"/>
  <c r="E243" i="6"/>
  <c r="M242" i="6"/>
  <c r="I242" i="6"/>
  <c r="E242" i="6"/>
  <c r="M241" i="6"/>
  <c r="I241" i="6"/>
  <c r="E241" i="6"/>
  <c r="M240" i="6"/>
  <c r="I240" i="6"/>
  <c r="E240" i="6"/>
  <c r="M239" i="6"/>
  <c r="I239" i="6"/>
  <c r="E239" i="6"/>
  <c r="M238" i="6"/>
  <c r="I238" i="6"/>
  <c r="E238" i="6"/>
  <c r="M237" i="6"/>
  <c r="I237" i="6"/>
  <c r="E237" i="6"/>
  <c r="M236" i="6"/>
  <c r="I236" i="6"/>
  <c r="E236" i="6"/>
  <c r="E235" i="6"/>
  <c r="M234" i="6"/>
  <c r="I234" i="6"/>
  <c r="E234" i="6"/>
  <c r="M233" i="6"/>
  <c r="I233" i="6"/>
  <c r="E233" i="6"/>
  <c r="M232" i="6"/>
  <c r="I232" i="6"/>
  <c r="E232" i="6"/>
  <c r="M231" i="6"/>
  <c r="I231" i="6"/>
  <c r="E231" i="6"/>
  <c r="M230" i="6"/>
  <c r="I230" i="6"/>
  <c r="E230" i="6"/>
  <c r="M229" i="6"/>
  <c r="I229" i="6"/>
  <c r="E229" i="6"/>
  <c r="M228" i="6"/>
  <c r="I228" i="6"/>
  <c r="E228" i="6"/>
  <c r="M227" i="6"/>
  <c r="I227" i="6"/>
  <c r="E227" i="6"/>
  <c r="M226" i="6"/>
  <c r="I226" i="6"/>
  <c r="E226" i="6"/>
  <c r="M225" i="6"/>
  <c r="I225" i="6"/>
  <c r="E225" i="6"/>
  <c r="M224" i="6"/>
  <c r="I224" i="6"/>
  <c r="E224" i="6"/>
  <c r="M223" i="6"/>
  <c r="I223" i="6"/>
  <c r="E223" i="6"/>
  <c r="M221" i="6"/>
  <c r="I221" i="6"/>
  <c r="E221" i="6"/>
  <c r="M220" i="6"/>
  <c r="I220" i="6"/>
  <c r="E220" i="6"/>
  <c r="M219" i="6"/>
  <c r="I219" i="6"/>
  <c r="E219" i="6"/>
  <c r="M218" i="6"/>
  <c r="I218" i="6"/>
  <c r="E218" i="6"/>
  <c r="M217" i="6"/>
  <c r="I217" i="6"/>
  <c r="E217" i="6"/>
  <c r="M216" i="6"/>
  <c r="I216" i="6"/>
  <c r="E216" i="6"/>
  <c r="M215" i="6"/>
  <c r="I215" i="6"/>
  <c r="E215" i="6"/>
  <c r="M214" i="6"/>
  <c r="I214" i="6"/>
  <c r="E214" i="6"/>
  <c r="M213" i="6"/>
  <c r="I213" i="6"/>
  <c r="E213" i="6"/>
  <c r="M212" i="6"/>
  <c r="I212" i="6"/>
  <c r="E212" i="6"/>
  <c r="M211" i="6"/>
  <c r="I211" i="6"/>
  <c r="E211" i="6"/>
  <c r="M210" i="6"/>
  <c r="I210" i="6"/>
  <c r="E210" i="6"/>
  <c r="M195" i="6"/>
  <c r="I195" i="6"/>
  <c r="E195" i="6"/>
  <c r="M194" i="6"/>
  <c r="I194" i="6"/>
  <c r="E194" i="6"/>
  <c r="M193" i="6"/>
  <c r="I193" i="6"/>
  <c r="E193" i="6"/>
  <c r="M192" i="6"/>
  <c r="I192" i="6"/>
  <c r="E192" i="6"/>
  <c r="M191" i="6"/>
  <c r="I191" i="6"/>
  <c r="E191" i="6"/>
  <c r="M190" i="6"/>
  <c r="I190" i="6"/>
  <c r="E190" i="6"/>
  <c r="M189" i="6"/>
  <c r="I189" i="6"/>
  <c r="E189" i="6"/>
  <c r="M188" i="6"/>
  <c r="I188" i="6"/>
  <c r="E188" i="6"/>
  <c r="M187" i="6"/>
  <c r="I187" i="6"/>
  <c r="E187" i="6"/>
  <c r="M186" i="6"/>
  <c r="I186" i="6"/>
  <c r="E186" i="6"/>
  <c r="M185" i="6"/>
  <c r="I185" i="6"/>
  <c r="E185" i="6"/>
  <c r="M184" i="6"/>
  <c r="I184" i="6"/>
  <c r="E184" i="6"/>
  <c r="M182" i="6"/>
  <c r="I182" i="6"/>
  <c r="E182" i="6"/>
  <c r="M181" i="6"/>
  <c r="I181" i="6"/>
  <c r="E181" i="6"/>
  <c r="M180" i="6"/>
  <c r="I180" i="6"/>
  <c r="E180" i="6"/>
  <c r="M179" i="6"/>
  <c r="I179" i="6"/>
  <c r="E179" i="6"/>
  <c r="M178" i="6"/>
  <c r="I178" i="6"/>
  <c r="E178" i="6"/>
  <c r="M177" i="6"/>
  <c r="I177" i="6"/>
  <c r="E177" i="6"/>
  <c r="M176" i="6"/>
  <c r="I176" i="6"/>
  <c r="E176" i="6"/>
  <c r="M175" i="6"/>
  <c r="I175" i="6"/>
  <c r="E175" i="6"/>
  <c r="M174" i="6"/>
  <c r="I174" i="6"/>
  <c r="E174" i="6"/>
  <c r="M173" i="6"/>
  <c r="I173" i="6"/>
  <c r="E173" i="6"/>
  <c r="M172" i="6"/>
  <c r="I172" i="6"/>
  <c r="E172" i="6"/>
  <c r="M171" i="6"/>
  <c r="I171" i="6"/>
  <c r="E171" i="6"/>
  <c r="M169" i="6"/>
  <c r="M168" i="6"/>
  <c r="M167" i="6"/>
  <c r="M166" i="6"/>
  <c r="M165" i="6"/>
  <c r="M164" i="6"/>
  <c r="I164" i="6"/>
  <c r="N163" i="6"/>
  <c r="N162" i="6"/>
  <c r="N161" i="6"/>
  <c r="M160" i="6"/>
  <c r="I160" i="6"/>
  <c r="E160" i="6"/>
  <c r="M159" i="6"/>
  <c r="I159" i="6"/>
  <c r="E159" i="6"/>
  <c r="M158" i="6"/>
  <c r="I158" i="6"/>
  <c r="E158" i="6"/>
  <c r="M143" i="6"/>
  <c r="I143" i="6"/>
  <c r="E143" i="6"/>
  <c r="M142" i="6"/>
  <c r="I142" i="6"/>
  <c r="E142" i="6"/>
  <c r="M141" i="6"/>
  <c r="I141" i="6"/>
  <c r="E141" i="6"/>
  <c r="M140" i="6"/>
  <c r="I140" i="6"/>
  <c r="E140" i="6"/>
  <c r="M139" i="6"/>
  <c r="I139" i="6"/>
  <c r="E139" i="6"/>
  <c r="M138" i="6"/>
  <c r="I138" i="6"/>
  <c r="E138" i="6"/>
  <c r="M137" i="6"/>
  <c r="I137" i="6"/>
  <c r="E137" i="6"/>
  <c r="M136" i="6"/>
  <c r="I136" i="6"/>
  <c r="E136" i="6"/>
  <c r="M135" i="6"/>
  <c r="I135" i="6"/>
  <c r="E135" i="6"/>
  <c r="M134" i="6"/>
  <c r="I134" i="6"/>
  <c r="E134" i="6"/>
  <c r="M133" i="6"/>
  <c r="I133" i="6"/>
  <c r="E133" i="6"/>
  <c r="M132" i="6"/>
  <c r="I132" i="6"/>
  <c r="E132" i="6"/>
  <c r="N132" i="6" l="1"/>
  <c r="N134" i="6"/>
  <c r="N136" i="6"/>
  <c r="N138" i="6"/>
  <c r="N140" i="6"/>
  <c r="N142" i="6"/>
  <c r="N219" i="6"/>
  <c r="N221" i="6"/>
  <c r="N224" i="6"/>
  <c r="N226" i="6"/>
  <c r="N228" i="6"/>
  <c r="N230" i="6"/>
  <c r="N232" i="6"/>
  <c r="N234" i="6"/>
  <c r="N292" i="6"/>
  <c r="N294" i="6"/>
  <c r="N296" i="6"/>
  <c r="N298" i="6"/>
  <c r="N133" i="6"/>
  <c r="N135" i="6"/>
  <c r="N137" i="6"/>
  <c r="N139" i="6"/>
  <c r="N141" i="6"/>
  <c r="N158" i="6"/>
  <c r="N160" i="6"/>
  <c r="N172" i="6"/>
  <c r="N174" i="6"/>
  <c r="N176" i="6"/>
  <c r="N178" i="6"/>
  <c r="N180" i="6"/>
  <c r="N182" i="6"/>
  <c r="N185" i="6"/>
  <c r="N187" i="6"/>
  <c r="N189" i="6"/>
  <c r="N191" i="6"/>
  <c r="N193" i="6"/>
  <c r="N195" i="6"/>
  <c r="N211" i="6"/>
  <c r="N213" i="6"/>
  <c r="N215" i="6"/>
  <c r="N217" i="6"/>
  <c r="N218" i="6"/>
  <c r="N220" i="6"/>
  <c r="N223" i="6"/>
  <c r="N225" i="6"/>
  <c r="N227" i="6"/>
  <c r="N229" i="6"/>
  <c r="N231" i="6"/>
  <c r="N233" i="6"/>
  <c r="N236" i="6"/>
  <c r="N238" i="6"/>
  <c r="N240" i="6"/>
  <c r="N242" i="6"/>
  <c r="N244" i="6"/>
  <c r="N246" i="6"/>
  <c r="N262" i="6"/>
  <c r="N264" i="6"/>
  <c r="N266" i="6"/>
  <c r="N268" i="6"/>
  <c r="N270" i="6"/>
  <c r="N272" i="6"/>
  <c r="N275" i="6"/>
  <c r="N277" i="6"/>
  <c r="N279" i="6"/>
  <c r="N281" i="6"/>
  <c r="N283" i="6"/>
  <c r="N285" i="6"/>
  <c r="N288" i="6"/>
  <c r="N290" i="6"/>
  <c r="N291" i="6"/>
  <c r="N293" i="6"/>
  <c r="N295" i="6"/>
  <c r="N297" i="6"/>
  <c r="N299" i="6"/>
  <c r="N311" i="6"/>
  <c r="N323" i="6"/>
  <c r="N325" i="6"/>
  <c r="N341" i="6"/>
  <c r="N343" i="6"/>
  <c r="N345" i="6"/>
  <c r="N347" i="6"/>
  <c r="E349" i="6"/>
  <c r="E350" i="6"/>
  <c r="E351" i="6"/>
  <c r="N143" i="6"/>
  <c r="N159" i="6"/>
  <c r="N171" i="6"/>
  <c r="N173" i="6"/>
  <c r="N175" i="6"/>
  <c r="N177" i="6"/>
  <c r="N179" i="6"/>
  <c r="N181" i="6"/>
  <c r="N184" i="6"/>
  <c r="N186" i="6"/>
  <c r="N188" i="6"/>
  <c r="N190" i="6"/>
  <c r="N192" i="6"/>
  <c r="N194" i="6"/>
  <c r="N210" i="6"/>
  <c r="N212" i="6"/>
  <c r="N214" i="6"/>
  <c r="N216" i="6"/>
  <c r="N237" i="6"/>
  <c r="N239" i="6"/>
  <c r="N241" i="6"/>
  <c r="N243" i="6"/>
  <c r="N245" i="6"/>
  <c r="N247" i="6"/>
  <c r="N263" i="6"/>
  <c r="N265" i="6"/>
  <c r="N267" i="6"/>
  <c r="N269" i="6"/>
  <c r="N271" i="6"/>
  <c r="N273" i="6"/>
  <c r="N276" i="6"/>
  <c r="N278" i="6"/>
  <c r="N280" i="6"/>
  <c r="N282" i="6"/>
  <c r="N284" i="6"/>
  <c r="N286" i="6"/>
  <c r="N289" i="6"/>
  <c r="N310" i="6"/>
  <c r="N312" i="6"/>
  <c r="N324" i="6"/>
  <c r="N340" i="6"/>
  <c r="N342" i="6"/>
  <c r="N344" i="6"/>
  <c r="N346" i="6"/>
  <c r="N348" i="6"/>
  <c r="N349" i="6"/>
  <c r="N350" i="6"/>
  <c r="N351" i="6"/>
</calcChain>
</file>

<file path=xl/sharedStrings.xml><?xml version="1.0" encoding="utf-8"?>
<sst xmlns="http://schemas.openxmlformats.org/spreadsheetml/2006/main" count="565" uniqueCount="70">
  <si>
    <t>Demand Deposits</t>
  </si>
  <si>
    <t>Savings Deposits</t>
  </si>
  <si>
    <t>Time Deposits</t>
  </si>
  <si>
    <t>Other</t>
  </si>
  <si>
    <t>Total</t>
  </si>
  <si>
    <t>Public</t>
  </si>
  <si>
    <t>Local</t>
  </si>
  <si>
    <t>End of</t>
  </si>
  <si>
    <t xml:space="preserve">Central </t>
  </si>
  <si>
    <t>Sector</t>
  </si>
  <si>
    <t>Private</t>
  </si>
  <si>
    <t>Currency</t>
  </si>
  <si>
    <t>Period</t>
  </si>
  <si>
    <t>Entities</t>
  </si>
  <si>
    <t>Deposits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</si>
  <si>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</si>
  <si>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</si>
  <si>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</si>
  <si>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</si>
  <si>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</si>
  <si>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</si>
  <si>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</si>
  <si>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</si>
  <si>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</si>
  <si>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</si>
  <si>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1992</t>
  </si>
  <si>
    <t>1993</t>
  </si>
  <si>
    <t>1994</t>
  </si>
  <si>
    <t>1996</t>
  </si>
  <si>
    <t>1997</t>
  </si>
  <si>
    <t>1998</t>
  </si>
  <si>
    <t>2000</t>
  </si>
  <si>
    <t xml:space="preserve">    $'000</t>
  </si>
  <si>
    <t>2001</t>
  </si>
  <si>
    <t>1978</t>
  </si>
  <si>
    <t>1979</t>
  </si>
  <si>
    <t>1980</t>
  </si>
  <si>
    <t>2002</t>
  </si>
  <si>
    <t>2004</t>
  </si>
  <si>
    <t xml:space="preserve"> </t>
  </si>
  <si>
    <t>2005</t>
  </si>
  <si>
    <t>2006</t>
  </si>
  <si>
    <t>2007</t>
  </si>
  <si>
    <t>1991</t>
  </si>
  <si>
    <t>1995</t>
  </si>
  <si>
    <t>1999</t>
  </si>
  <si>
    <t>2003</t>
  </si>
  <si>
    <t>Government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</si>
  <si>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</si>
  <si>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</si>
  <si>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</si>
  <si>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</si>
  <si>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</si>
  <si>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</si>
  <si>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</si>
  <si>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</si>
  <si>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</si>
  <si>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</si>
  <si>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</si>
  <si>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</si>
  <si>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>TABLE 8 DOMESTIC BANKS: BREAKDOWN OF LOCAL CURRENCY DEPOSITS</t>
  </si>
  <si>
    <t>Sept</t>
  </si>
  <si>
    <t>2015</t>
  </si>
  <si>
    <t>Total local currency deposits represent Belize dollar deposits of residents and non-residents with the domestic banks. Savings/Chequing deposits are included in Demand Deposits.</t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</si>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</sst>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0_);\(0\)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name val="Courier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6">
    <xf numFmtId="37" fontId="0" fillId="0" borderId="0"/>
    <xf numFmtId="37" fontId="3" fillId="0" borderId="0"/>
    <xf numFmtId="43" fontId="10" fillId="0" borderId="0" applyFont="0" applyFill="0" applyBorder="0" applyAlignment="0" applyProtection="0"/>
    <xf numFmtId="0" fontId="11" fillId="0" borderId="0"/>
    <xf numFmtId="165" fontId="12" fillId="0" borderId="0" applyFont="0" applyFill="0" applyBorder="0" applyAlignment="0" applyProtection="0"/>
    <xf numFmtId="0" fontId="13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3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0" fontId="16" fillId="34" borderId="7" applyNumberFormat="0" applyAlignment="0" applyProtection="0"/>
    <xf numFmtId="0" fontId="17" fillId="35" borderId="8" applyNumberFormat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21" borderId="7" applyNumberFormat="0" applyAlignment="0" applyProtection="0"/>
    <xf numFmtId="0" fontId="25" fillId="0" borderId="12" applyNumberFormat="0" applyFill="0" applyAlignment="0" applyProtection="0"/>
    <xf numFmtId="0" fontId="26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2" fillId="37" borderId="13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5" fillId="37" borderId="13" applyNumberFormat="0" applyFont="0" applyAlignment="0" applyProtection="0"/>
    <xf numFmtId="0" fontId="27" fillId="34" borderId="14" applyNumberFormat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0" applyNumberFormat="0" applyFill="0" applyBorder="0" applyAlignment="0" applyProtection="0"/>
  </cellStyleXfs>
  <cellXfs count="34">
    <xf numFmtId="37" fontId="0" fillId="0" borderId="0" xfId="0"/>
    <xf numFmtId="37" fontId="5" fillId="0" borderId="0" xfId="1" applyFont="1"/>
    <xf numFmtId="3" fontId="5" fillId="0" borderId="0" xfId="0" quotePrefix="1" applyNumberFormat="1" applyFont="1" applyAlignment="1">
      <alignment horizontal="left"/>
    </xf>
    <xf numFmtId="37" fontId="5" fillId="0" borderId="0" xfId="0" applyFont="1"/>
    <xf numFmtId="37" fontId="8" fillId="0" borderId="0" xfId="0" applyFont="1"/>
    <xf numFmtId="37" fontId="8" fillId="2" borderId="0" xfId="0" applyFont="1" applyFill="1" applyAlignment="1">
      <alignment horizontal="justify"/>
    </xf>
    <xf numFmtId="37" fontId="8" fillId="2" borderId="0" xfId="0" applyFont="1" applyFill="1"/>
    <xf numFmtId="37" fontId="2" fillId="0" borderId="0" xfId="0" applyFont="1"/>
    <xf numFmtId="37" fontId="5" fillId="0" borderId="0" xfId="0" applyFont="1" applyAlignment="1">
      <alignment horizontal="fill"/>
    </xf>
    <xf numFmtId="37" fontId="6" fillId="0" borderId="0" xfId="0" quotePrefix="1" applyFont="1" applyAlignment="1">
      <alignment horizontal="right"/>
    </xf>
    <xf numFmtId="37" fontId="6" fillId="0" borderId="2" xfId="0" applyFont="1" applyBorder="1"/>
    <xf numFmtId="37" fontId="6" fillId="0" borderId="3" xfId="0" applyFont="1" applyBorder="1" applyAlignment="1">
      <alignment horizontal="centerContinuous"/>
    </xf>
    <xf numFmtId="37" fontId="6" fillId="0" borderId="4" xfId="0" applyFont="1" applyBorder="1" applyAlignment="1">
      <alignment horizontal="centerContinuous"/>
    </xf>
    <xf numFmtId="37" fontId="6" fillId="0" borderId="1" xfId="0" applyFont="1" applyBorder="1" applyAlignment="1">
      <alignment horizontal="center"/>
    </xf>
    <xf numFmtId="37" fontId="6" fillId="0" borderId="2" xfId="0" applyFont="1" applyBorder="1" applyAlignment="1">
      <alignment horizontal="center"/>
    </xf>
    <xf numFmtId="37" fontId="6" fillId="0" borderId="2" xfId="0" quotePrefix="1" applyFont="1" applyBorder="1" applyAlignment="1">
      <alignment horizontal="center"/>
    </xf>
    <xf numFmtId="37" fontId="6" fillId="0" borderId="1" xfId="0" quotePrefix="1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37" fontId="6" fillId="0" borderId="5" xfId="0" quotePrefix="1" applyFont="1" applyBorder="1" applyAlignment="1">
      <alignment horizontal="center"/>
    </xf>
    <xf numFmtId="37" fontId="6" fillId="0" borderId="0" xfId="0" applyFont="1"/>
    <xf numFmtId="166" fontId="6" fillId="0" borderId="0" xfId="0" applyNumberFormat="1" applyFont="1"/>
    <xf numFmtId="37" fontId="6" fillId="0" borderId="0" xfId="0" quotePrefix="1" applyFont="1" applyAlignment="1">
      <alignment horizontal="left"/>
    </xf>
    <xf numFmtId="37" fontId="6" fillId="0" borderId="0" xfId="1" quotePrefix="1" applyFont="1" applyAlignment="1">
      <alignment horizontal="left"/>
    </xf>
    <xf numFmtId="37" fontId="6" fillId="0" borderId="0" xfId="0" quotePrefix="1" applyFont="1"/>
    <xf numFmtId="167" fontId="6" fillId="0" borderId="0" xfId="0" quotePrefix="1" applyNumberFormat="1" applyFont="1" applyAlignment="1">
      <alignment horizontal="left"/>
    </xf>
    <xf numFmtId="37" fontId="5" fillId="0" borderId="0" xfId="0" applyFont="1" applyAlignment="1">
      <alignment horizontal="right"/>
    </xf>
    <xf numFmtId="37" fontId="6" fillId="0" borderId="0" xfId="0" applyFont="1" applyAlignment="1">
      <alignment horizontal="left"/>
    </xf>
    <xf numFmtId="37" fontId="9" fillId="0" borderId="0" xfId="0" applyFont="1"/>
    <xf numFmtId="0" fontId="6" fillId="0" borderId="0" xfId="2" applyNumberFormat="1" applyFont="1" applyFill="1" applyBorder="1" applyAlignment="1">
      <alignment horizontal="left"/>
    </xf>
    <xf numFmtId="1" fontId="6" fillId="0" borderId="0" xfId="0" quotePrefix="1" applyNumberFormat="1" applyFont="1" applyAlignment="1">
      <alignment horizontal="left"/>
    </xf>
    <xf numFmtId="37" fontId="4" fillId="0" borderId="0" xfId="0" applyFont="1" applyAlignment="1">
      <alignment horizontal="center"/>
    </xf>
    <xf numFmtId="37" fontId="2" fillId="0" borderId="0" xfId="0" applyFont="1" applyAlignment="1">
      <alignment horizontal="center"/>
    </xf>
    <xf numFmtId="37" fontId="7" fillId="2" borderId="0" xfId="0" applyFont="1" applyFill="1" applyAlignment="1">
      <alignment horizontal="center"/>
    </xf>
    <xf numFmtId="37" fontId="8" fillId="2" borderId="0" xfId="0" applyFont="1" applyFill="1" applyAlignment="1">
      <alignment horizontal="left" wrapText="1"/>
    </xf>
  </cellXfs>
  <cellStyles count="286">
    <cellStyle name="20% - Accent1 2" xfId="5" xr:uid="{6D1DC0EA-AAC6-429F-91FB-013E87CC379E}"/>
    <cellStyle name="20% - Accent1 3" xfId="6" xr:uid="{51ACC95C-2D3A-49AA-BCA8-F8B5D949ADC0}"/>
    <cellStyle name="20% - Accent1 3 2" xfId="7" xr:uid="{80767430-A846-45F6-B9B8-D4E472653B7A}"/>
    <cellStyle name="20% - Accent1 3 2 2" xfId="8" xr:uid="{074C4FDB-0FC6-49BE-A182-9DBA8BC091EF}"/>
    <cellStyle name="20% - Accent1 3 3" xfId="9" xr:uid="{539DFCFA-0A91-45BF-876F-9FDA32EAE426}"/>
    <cellStyle name="20% - Accent1 4" xfId="10" xr:uid="{40ABD2B2-8044-4AD6-9049-996D04863706}"/>
    <cellStyle name="20% - Accent1 4 2" xfId="11" xr:uid="{BB0CCA76-836F-48DA-986A-89B8F5DF86A5}"/>
    <cellStyle name="20% - Accent1 4 2 2" xfId="12" xr:uid="{FEAD15D5-802C-4E9E-B880-1E268BBBD144}"/>
    <cellStyle name="20% - Accent1 4 3" xfId="13" xr:uid="{6A0C5317-AE62-4CAD-8F80-B03A850E4EAA}"/>
    <cellStyle name="20% - Accent1 5" xfId="14" xr:uid="{966E6C6C-CB0B-40EF-B8BB-02986B1DB361}"/>
    <cellStyle name="20% - Accent1 5 2" xfId="15" xr:uid="{A012D1D7-7C51-4309-BCF7-29AC6E332C6F}"/>
    <cellStyle name="20% - Accent1 6" xfId="16" xr:uid="{F5FB533D-AAC0-44CE-8FA4-4C39A264B62C}"/>
    <cellStyle name="20% - Accent2 2" xfId="17" xr:uid="{3E5E2667-6D8A-4ED1-B4CF-C6CB5556A719}"/>
    <cellStyle name="20% - Accent2 3" xfId="18" xr:uid="{6A473A08-E2EA-4363-9310-D927A07595A4}"/>
    <cellStyle name="20% - Accent2 3 2" xfId="19" xr:uid="{1A09AEFF-25E2-4344-BF37-8419FEDF71EF}"/>
    <cellStyle name="20% - Accent2 3 2 2" xfId="20" xr:uid="{1D32887E-342C-47F1-AEF9-3EF705725FAF}"/>
    <cellStyle name="20% - Accent2 3 3" xfId="21" xr:uid="{BD005FF1-FBC5-403B-B27A-30C48F7776D0}"/>
    <cellStyle name="20% - Accent2 4" xfId="22" xr:uid="{8B780C0E-4D4B-4FDA-B399-A217E9161D7F}"/>
    <cellStyle name="20% - Accent2 4 2" xfId="23" xr:uid="{35822589-B127-46E1-855D-F11A9BD67A44}"/>
    <cellStyle name="20% - Accent2 4 2 2" xfId="24" xr:uid="{BAFB4BB1-720B-481F-8EA4-10FB398E8ECD}"/>
    <cellStyle name="20% - Accent2 4 3" xfId="25" xr:uid="{2936974D-D9BB-4239-974A-DFE75076BEB1}"/>
    <cellStyle name="20% - Accent2 5" xfId="26" xr:uid="{9137C811-AD9C-4A3D-A8EC-C2DDC6A7739C}"/>
    <cellStyle name="20% - Accent2 5 2" xfId="27" xr:uid="{8DB7C230-8AC8-4547-A480-6245BE0A6EE6}"/>
    <cellStyle name="20% - Accent2 6" xfId="28" xr:uid="{5F02144A-EE9E-42D6-96D5-673476CB2C9B}"/>
    <cellStyle name="20% - Accent3 2" xfId="29" xr:uid="{999502FD-B85B-4C80-B4BB-DF13B8C70997}"/>
    <cellStyle name="20% - Accent3 3" xfId="30" xr:uid="{2F50527B-060D-4C50-9C4D-8167E0CF4DEB}"/>
    <cellStyle name="20% - Accent3 3 2" xfId="31" xr:uid="{E5272B88-08FB-4EA8-997B-732D9C90FC47}"/>
    <cellStyle name="20% - Accent3 3 2 2" xfId="32" xr:uid="{05B0B221-A595-41E2-8A0A-9C09AAF6B230}"/>
    <cellStyle name="20% - Accent3 3 3" xfId="33" xr:uid="{96DD6793-9C16-4C64-954E-D3C91BFC686B}"/>
    <cellStyle name="20% - Accent3 4" xfId="34" xr:uid="{1126DAB5-A2FE-4EED-AD36-EA6EE4EDAE29}"/>
    <cellStyle name="20% - Accent3 4 2" xfId="35" xr:uid="{13C85224-51E3-41C1-ACA7-25B7C98DAE7C}"/>
    <cellStyle name="20% - Accent3 4 2 2" xfId="36" xr:uid="{154DE76C-A7CF-47BE-B338-23E1F0B2B43C}"/>
    <cellStyle name="20% - Accent3 4 3" xfId="37" xr:uid="{7DD7831E-8147-4AF5-9E6C-95539788A1DF}"/>
    <cellStyle name="20% - Accent3 5" xfId="38" xr:uid="{79BE3BAC-B28C-4A76-842A-C33FF6CFE0D7}"/>
    <cellStyle name="20% - Accent3 5 2" xfId="39" xr:uid="{B47C76EA-6B2D-4FA9-87DF-00D65E89AD08}"/>
    <cellStyle name="20% - Accent3 6" xfId="40" xr:uid="{8CB447CF-8327-4DDE-BCA1-4F8DADC8C684}"/>
    <cellStyle name="20% - Accent4 2" xfId="41" xr:uid="{DFCEBE34-B63D-489B-81B9-1112FA91CB60}"/>
    <cellStyle name="20% - Accent4 3" xfId="42" xr:uid="{33F906D6-B1F7-4943-87F1-0B736A1A7CDE}"/>
    <cellStyle name="20% - Accent4 3 2" xfId="43" xr:uid="{99F844FE-0B56-4DCC-9E5D-110F1BF982BB}"/>
    <cellStyle name="20% - Accent4 3 2 2" xfId="44" xr:uid="{4201B86C-80A4-4F7C-9C0B-BA9680D1DC79}"/>
    <cellStyle name="20% - Accent4 3 3" xfId="45" xr:uid="{4B9E8545-9419-4606-B2F6-BD39D592F98F}"/>
    <cellStyle name="20% - Accent4 4" xfId="46" xr:uid="{1E55527C-D4F3-43A8-9C8E-AE96130428DA}"/>
    <cellStyle name="20% - Accent4 4 2" xfId="47" xr:uid="{AA4EDA9F-93DD-4D8D-82AF-16EFE3668CCF}"/>
    <cellStyle name="20% - Accent4 4 2 2" xfId="48" xr:uid="{5F0A7DDC-EFAE-4E73-9042-07B81B3458FC}"/>
    <cellStyle name="20% - Accent4 4 3" xfId="49" xr:uid="{4697778B-FA53-4458-923E-3EB7DF3C17DB}"/>
    <cellStyle name="20% - Accent4 5" xfId="50" xr:uid="{4DBB5191-EEC8-4B94-A06A-62C292EC93A9}"/>
    <cellStyle name="20% - Accent4 5 2" xfId="51" xr:uid="{A8C1CE33-23C3-4C98-B743-9C5DBA98690F}"/>
    <cellStyle name="20% - Accent4 6" xfId="52" xr:uid="{B2AF3EDD-4F17-4730-93FF-717C073BC690}"/>
    <cellStyle name="20% - Accent5 2" xfId="53" xr:uid="{81BFAD2A-2124-4976-A61A-8C13ABB38570}"/>
    <cellStyle name="20% - Accent5 3" xfId="54" xr:uid="{F1D09F5B-52E3-4B1C-B8D6-BF59ECE31018}"/>
    <cellStyle name="20% - Accent5 3 2" xfId="55" xr:uid="{9D08D6D0-2A68-4C26-B8CB-61028FAD18C4}"/>
    <cellStyle name="20% - Accent5 3 2 2" xfId="56" xr:uid="{32216EBD-2BB5-481F-A85A-9918EDEC13B7}"/>
    <cellStyle name="20% - Accent5 3 3" xfId="57" xr:uid="{61C0F0B6-2711-4239-9581-57CDFEEF4461}"/>
    <cellStyle name="20% - Accent5 4" xfId="58" xr:uid="{099AA0DC-5F80-477E-8B60-34CB6FD6F858}"/>
    <cellStyle name="20% - Accent5 4 2" xfId="59" xr:uid="{666BB03A-BC4C-48A8-B339-F30C123B158A}"/>
    <cellStyle name="20% - Accent5 4 2 2" xfId="60" xr:uid="{4F72FCD2-3522-40BA-87FD-54D7EF03CB9A}"/>
    <cellStyle name="20% - Accent5 4 3" xfId="61" xr:uid="{1695BB3B-B2EC-42EF-8C5D-881421DF389B}"/>
    <cellStyle name="20% - Accent5 5" xfId="62" xr:uid="{44A4D400-CA2E-45E1-AB93-F7A58F6AC1F1}"/>
    <cellStyle name="20% - Accent5 5 2" xfId="63" xr:uid="{FF7F9697-022E-4932-8B33-984F59A79A55}"/>
    <cellStyle name="20% - Accent5 6" xfId="64" xr:uid="{4FB53C3F-FB3D-4019-8FFA-91A825BBCEC0}"/>
    <cellStyle name="20% - Accent6 2" xfId="65" xr:uid="{0AB63ACE-233F-4F35-B631-6A9AA077C1C7}"/>
    <cellStyle name="20% - Accent6 3" xfId="66" xr:uid="{4BB3ACC1-BC86-4E78-B64A-4F1E0BB2E6D3}"/>
    <cellStyle name="20% - Accent6 3 2" xfId="67" xr:uid="{190AC4F3-6458-4673-9354-070775C3F12C}"/>
    <cellStyle name="20% - Accent6 3 2 2" xfId="68" xr:uid="{8866A632-4458-4EF2-B8E0-8395CD0F5E24}"/>
    <cellStyle name="20% - Accent6 3 3" xfId="69" xr:uid="{737FBA2C-238E-4A93-AE76-7F4554938668}"/>
    <cellStyle name="20% - Accent6 4" xfId="70" xr:uid="{348D2264-6A0D-4CB4-AD75-E53DD1168768}"/>
    <cellStyle name="20% - Accent6 4 2" xfId="71" xr:uid="{12749762-4EB5-490A-BBD7-480E3C92E4DB}"/>
    <cellStyle name="20% - Accent6 4 2 2" xfId="72" xr:uid="{944079CB-47CD-441B-BF60-0B874B6424C9}"/>
    <cellStyle name="20% - Accent6 4 3" xfId="73" xr:uid="{277E1D2E-62B5-4AD0-913C-B12717B76CC7}"/>
    <cellStyle name="20% - Accent6 5" xfId="74" xr:uid="{D62CF5FC-1A0C-4099-AF5A-C1552001ECC4}"/>
    <cellStyle name="20% - Accent6 5 2" xfId="75" xr:uid="{B7A8E647-22EC-416C-B8FE-9CA08417A18B}"/>
    <cellStyle name="20% - Accent6 6" xfId="76" xr:uid="{CAB6E56D-CDDC-4338-B4C7-76F4C111F4C4}"/>
    <cellStyle name="40% - Accent1 2" xfId="77" xr:uid="{6AC8817A-B357-4285-A0C8-8B656530C598}"/>
    <cellStyle name="40% - Accent1 3" xfId="78" xr:uid="{253EA770-AB82-4C01-BB4D-EA5F6F0E20F3}"/>
    <cellStyle name="40% - Accent1 3 2" xfId="79" xr:uid="{A7A9A116-72A1-468F-904E-A958E12DAD4D}"/>
    <cellStyle name="40% - Accent1 3 2 2" xfId="80" xr:uid="{FBFB6BF4-E808-4D65-92B4-5AE48886B3C5}"/>
    <cellStyle name="40% - Accent1 3 3" xfId="81" xr:uid="{4B3D87B6-BF36-46B8-922E-BDDB6AF8D452}"/>
    <cellStyle name="40% - Accent1 4" xfId="82" xr:uid="{CCC0C556-558C-45C6-9499-4C573ED2BBE7}"/>
    <cellStyle name="40% - Accent1 4 2" xfId="83" xr:uid="{D2A224D2-C046-436C-987F-00AAEE382755}"/>
    <cellStyle name="40% - Accent1 4 2 2" xfId="84" xr:uid="{77DF977D-38B3-4B4E-98B6-9ACB83F94386}"/>
    <cellStyle name="40% - Accent1 4 3" xfId="85" xr:uid="{A4518A68-DBDE-4152-BA3E-D616DE5B63E9}"/>
    <cellStyle name="40% - Accent1 5" xfId="86" xr:uid="{52268D31-4532-42AE-AEA8-4EEF46E26EE4}"/>
    <cellStyle name="40% - Accent1 5 2" xfId="87" xr:uid="{D2FE1214-6BD1-4E79-B1A2-C9525A3DFD33}"/>
    <cellStyle name="40% - Accent1 6" xfId="88" xr:uid="{C430AAB0-EADB-48EE-9664-C2A4E78CEF96}"/>
    <cellStyle name="40% - Accent2 2" xfId="89" xr:uid="{E5A32F3C-B833-476A-8CB6-CECB9E2E605F}"/>
    <cellStyle name="40% - Accent2 3" xfId="90" xr:uid="{5B74B2B0-46EB-4C1D-818C-0E6DDC4EC5A4}"/>
    <cellStyle name="40% - Accent2 3 2" xfId="91" xr:uid="{814753C8-9D7D-4B73-86C4-13648FE97E3B}"/>
    <cellStyle name="40% - Accent2 3 2 2" xfId="92" xr:uid="{38765FBE-F8B0-41A5-989F-D068A669DF61}"/>
    <cellStyle name="40% - Accent2 3 3" xfId="93" xr:uid="{BAEBD493-65E8-40F4-8E88-3DBC20995429}"/>
    <cellStyle name="40% - Accent2 4" xfId="94" xr:uid="{D155D787-0EB5-4D3C-8D9D-B03A6B02F5B2}"/>
    <cellStyle name="40% - Accent2 4 2" xfId="95" xr:uid="{8762ABFE-A83C-499A-A5C5-8C87120A6BCF}"/>
    <cellStyle name="40% - Accent2 4 2 2" xfId="96" xr:uid="{1099C994-C41E-4674-9DF6-DC53AE8FD2FC}"/>
    <cellStyle name="40% - Accent2 4 3" xfId="97" xr:uid="{A4D4BD32-9AA9-4F78-81FD-B3855B62D7E5}"/>
    <cellStyle name="40% - Accent2 5" xfId="98" xr:uid="{A2904AA6-A698-49E7-8C16-89CFB790682E}"/>
    <cellStyle name="40% - Accent2 5 2" xfId="99" xr:uid="{CC233868-4E5A-4D01-98A5-9A2F94784C14}"/>
    <cellStyle name="40% - Accent2 6" xfId="100" xr:uid="{FFCFBB82-E54C-48D3-ACF0-FD5E929737A9}"/>
    <cellStyle name="40% - Accent3 2" xfId="101" xr:uid="{0412905D-D33F-45A9-86D0-F3A1F92E38DE}"/>
    <cellStyle name="40% - Accent3 3" xfId="102" xr:uid="{A94A5334-1344-4268-B826-8FAD68EA5A1E}"/>
    <cellStyle name="40% - Accent3 3 2" xfId="103" xr:uid="{F3DEC84A-6016-453F-A827-DAE66CB022AA}"/>
    <cellStyle name="40% - Accent3 3 2 2" xfId="104" xr:uid="{9128F6EF-ED90-403E-B7DA-FF19D5B84DE8}"/>
    <cellStyle name="40% - Accent3 3 3" xfId="105" xr:uid="{19DEC9AD-B47C-4C99-BE19-B77E9B42B507}"/>
    <cellStyle name="40% - Accent3 4" xfId="106" xr:uid="{203AE994-D27D-45AA-8A49-381829A12A69}"/>
    <cellStyle name="40% - Accent3 4 2" xfId="107" xr:uid="{94265375-5A02-4BD4-8BDA-3FCD2713BC43}"/>
    <cellStyle name="40% - Accent3 4 2 2" xfId="108" xr:uid="{34D5AEDD-CF0B-498F-927E-741047268201}"/>
    <cellStyle name="40% - Accent3 4 3" xfId="109" xr:uid="{EE3ADEDE-66FF-4714-B662-823F352092BA}"/>
    <cellStyle name="40% - Accent3 5" xfId="110" xr:uid="{7D844A95-EF9B-4111-B6C5-16C17E06FF64}"/>
    <cellStyle name="40% - Accent3 5 2" xfId="111" xr:uid="{2882B183-FFAA-4C37-8F63-6F7FF02F6650}"/>
    <cellStyle name="40% - Accent3 6" xfId="112" xr:uid="{507148B8-EABF-4F91-8572-8E53952E1638}"/>
    <cellStyle name="40% - Accent4 2" xfId="113" xr:uid="{17CC9850-8B1C-4810-AEE4-ECC424995F02}"/>
    <cellStyle name="40% - Accent4 3" xfId="114" xr:uid="{CF042C02-CCB6-486F-9F3D-0DB9142C7179}"/>
    <cellStyle name="40% - Accent4 3 2" xfId="115" xr:uid="{612A2955-CE7E-417D-88A7-B167FBC7B6AC}"/>
    <cellStyle name="40% - Accent4 3 2 2" xfId="116" xr:uid="{099751B6-1625-48ED-99AE-6B1EEB9BDD6E}"/>
    <cellStyle name="40% - Accent4 3 3" xfId="117" xr:uid="{5E1B48DD-DCB1-4D8E-AAB1-10F5BFD51294}"/>
    <cellStyle name="40% - Accent4 4" xfId="118" xr:uid="{BEF8A349-66A7-4EF3-ACFB-BD769BC0C567}"/>
    <cellStyle name="40% - Accent4 4 2" xfId="119" xr:uid="{26A5AF74-EFED-4155-95EA-669C1CC3DD85}"/>
    <cellStyle name="40% - Accent4 4 2 2" xfId="120" xr:uid="{F9F666BA-6CCE-4F7A-A69E-109DEF5BB5E4}"/>
    <cellStyle name="40% - Accent4 4 3" xfId="121" xr:uid="{9A3AC34B-5AC6-4FCB-BD26-38B19B9B9578}"/>
    <cellStyle name="40% - Accent4 5" xfId="122" xr:uid="{E3254FF6-CA70-473E-BC0A-BB87BB38F82C}"/>
    <cellStyle name="40% - Accent4 5 2" xfId="123" xr:uid="{98DC5718-FF81-441D-9FC6-F6F964AFC1A1}"/>
    <cellStyle name="40% - Accent4 6" xfId="124" xr:uid="{0285802B-42A4-4624-9BD4-2B9F5A8F1BC2}"/>
    <cellStyle name="40% - Accent5 2" xfId="125" xr:uid="{9E934790-270A-4FFA-A2E4-1798D46F6D2B}"/>
    <cellStyle name="40% - Accent5 3" xfId="126" xr:uid="{AB5F650A-953C-44C7-B3D1-1CCB3842FBCD}"/>
    <cellStyle name="40% - Accent5 3 2" xfId="127" xr:uid="{67113540-DFB8-400D-AED9-048D5AED0D7F}"/>
    <cellStyle name="40% - Accent5 3 2 2" xfId="128" xr:uid="{A890E884-5883-44F0-9233-A3175AF7CEEF}"/>
    <cellStyle name="40% - Accent5 3 3" xfId="129" xr:uid="{5C4E3079-55B3-4DB7-BC16-65076ED54340}"/>
    <cellStyle name="40% - Accent5 4" xfId="130" xr:uid="{E2C8D6BB-BFBD-4874-91ED-B3C2F4993E66}"/>
    <cellStyle name="40% - Accent5 4 2" xfId="131" xr:uid="{125164A9-532D-44D4-9264-3938F6AA9A38}"/>
    <cellStyle name="40% - Accent5 4 2 2" xfId="132" xr:uid="{D967E198-3E65-408F-AED7-D9D16A718D9D}"/>
    <cellStyle name="40% - Accent5 4 3" xfId="133" xr:uid="{67DB97CB-EE1F-40F1-ACA3-C32D79C6B415}"/>
    <cellStyle name="40% - Accent5 5" xfId="134" xr:uid="{42402E24-5606-443A-B60D-3DD94123A427}"/>
    <cellStyle name="40% - Accent5 5 2" xfId="135" xr:uid="{65694892-A009-4F78-9F37-52A9B8E73A2D}"/>
    <cellStyle name="40% - Accent5 6" xfId="136" xr:uid="{40EA16A8-DD58-4134-B203-B5E2470C6F2B}"/>
    <cellStyle name="40% - Accent6 2" xfId="137" xr:uid="{6DE91989-4578-444A-BA55-788146DAF06C}"/>
    <cellStyle name="40% - Accent6 3" xfId="138" xr:uid="{D984EF6C-0489-4B80-9A57-45FDB577B92E}"/>
    <cellStyle name="40% - Accent6 3 2" xfId="139" xr:uid="{AAC87280-2152-42F8-AA12-27E915285CC4}"/>
    <cellStyle name="40% - Accent6 3 2 2" xfId="140" xr:uid="{2EF66B92-3687-4168-98B0-6D97EF44A04A}"/>
    <cellStyle name="40% - Accent6 3 3" xfId="141" xr:uid="{67CAFA27-9A14-4E64-9736-CADCF6C74EFE}"/>
    <cellStyle name="40% - Accent6 4" xfId="142" xr:uid="{A66FBD85-62A2-4D0F-A073-E31A46BDCF18}"/>
    <cellStyle name="40% - Accent6 4 2" xfId="143" xr:uid="{5124FE34-87B3-465F-ACCF-B159E7C94300}"/>
    <cellStyle name="40% - Accent6 4 2 2" xfId="144" xr:uid="{C68B76D5-EA35-4F84-8FD6-7D53657CA0B5}"/>
    <cellStyle name="40% - Accent6 4 3" xfId="145" xr:uid="{EF38F5E9-62E0-4F4C-BD48-E00CA5C987F9}"/>
    <cellStyle name="40% - Accent6 5" xfId="146" xr:uid="{3E2F924F-9880-42CC-A611-BCF0E808EE87}"/>
    <cellStyle name="40% - Accent6 5 2" xfId="147" xr:uid="{DD87F310-E772-4DB2-9B6A-DDE5A706A092}"/>
    <cellStyle name="40% - Accent6 6" xfId="148" xr:uid="{5F70AC1F-089A-4FF9-B2F2-3F462353CE75}"/>
    <cellStyle name="60% - Accent1 2" xfId="149" xr:uid="{59485350-EFB3-4A4A-9B4E-D13E622C4A28}"/>
    <cellStyle name="60% - Accent2 2" xfId="150" xr:uid="{66891BDD-08F4-4668-A18B-2EAB19E60B15}"/>
    <cellStyle name="60% - Accent3 2" xfId="151" xr:uid="{BFBB376E-9F52-4BCD-AE4E-90C8ED6805DA}"/>
    <cellStyle name="60% - Accent4 2" xfId="152" xr:uid="{2F6D2278-B57B-415B-98C5-3ACA7CA3C5C9}"/>
    <cellStyle name="60% - Accent5 2" xfId="153" xr:uid="{53FA3A20-E38D-4935-9687-A9FBA6AFE771}"/>
    <cellStyle name="60% - Accent6 2" xfId="154" xr:uid="{684521A5-7A0B-405E-914D-D767F46F68E1}"/>
    <cellStyle name="Accent1 2" xfId="155" xr:uid="{72F31EAE-2CB6-4C6E-BFB0-1637DEBEA754}"/>
    <cellStyle name="Accent2 2" xfId="156" xr:uid="{9CF57F41-6E78-4A2B-894C-BDDF6945CE4F}"/>
    <cellStyle name="Accent3 2" xfId="157" xr:uid="{FC9AAC5C-680A-472C-A634-BCB03B07E5ED}"/>
    <cellStyle name="Accent4 2" xfId="158" xr:uid="{97AB695B-39E3-49B6-A9FB-27C0CB9E85F5}"/>
    <cellStyle name="Accent5 2" xfId="159" xr:uid="{171E4754-D437-4E4A-991E-F9CA0D6B01B8}"/>
    <cellStyle name="Accent6 2" xfId="160" xr:uid="{27A80480-3518-44A3-A655-5D0283F045D2}"/>
    <cellStyle name="Bad 2" xfId="161" xr:uid="{C25DA6F4-830E-4362-AC76-DDFDD2BA56CB}"/>
    <cellStyle name="Calculation 2" xfId="162" xr:uid="{4BFA55BD-4CAA-47D4-A72A-C447775FC9E4}"/>
    <cellStyle name="Check Cell 2" xfId="163" xr:uid="{5EBD5A99-B8C9-4E0F-8ACC-0D0C0CFABA3F}"/>
    <cellStyle name="Comma" xfId="2" builtinId="3"/>
    <cellStyle name="Comma 2" xfId="4" xr:uid="{A38FBB48-6AC6-4EED-AB50-F98799602097}"/>
    <cellStyle name="Comma 2 2" xfId="164" xr:uid="{DB315343-EFAC-46DE-AD91-9DD5840F5450}"/>
    <cellStyle name="Comma 3" xfId="165" xr:uid="{EE5BE4CC-558C-4B2F-BB70-4D6FCCB03546}"/>
    <cellStyle name="Comma 4" xfId="166" xr:uid="{BCD082A5-B4A9-4B9B-B36B-0488FDEBEFD1}"/>
    <cellStyle name="Currency 2" xfId="167" xr:uid="{E2429450-4A32-44BB-81D1-F6AE9CB2A341}"/>
    <cellStyle name="Explanatory Text 2" xfId="168" xr:uid="{380869DA-811E-4C1F-8F32-F08467972441}"/>
    <cellStyle name="Good 2" xfId="169" xr:uid="{3D55FFD4-840E-40C1-838A-54D3CDD602AC}"/>
    <cellStyle name="Heading 1 2" xfId="170" xr:uid="{A9150C15-DE83-4887-88FA-57B35D640CA1}"/>
    <cellStyle name="Heading 2 2" xfId="171" xr:uid="{80CDA0B6-43DD-498F-BECD-6B9C5276474B}"/>
    <cellStyle name="Heading 3 2" xfId="172" xr:uid="{E4875943-EC39-436E-9D28-EB20405A7CC0}"/>
    <cellStyle name="Heading 4 2" xfId="173" xr:uid="{2A64F1FC-54F9-4B8F-B993-E13782068EE0}"/>
    <cellStyle name="Hyperlink 2" xfId="174" xr:uid="{BA356201-4230-49D6-A64B-828A2DE54D5B}"/>
    <cellStyle name="Input 2" xfId="175" xr:uid="{2DE3E47F-B77C-4DE3-9C34-A618AAD03B10}"/>
    <cellStyle name="Linked Cell 2" xfId="176" xr:uid="{7C5588EE-9DA7-492E-ABF9-FE4C224E3584}"/>
    <cellStyle name="Neutral 2" xfId="177" xr:uid="{F9F819E4-2AEF-4617-887F-4B59A64FA18C}"/>
    <cellStyle name="Normal" xfId="0" builtinId="0"/>
    <cellStyle name="Normal 10" xfId="178" xr:uid="{180465DB-AAF5-4E30-B033-036DA5CE577C}"/>
    <cellStyle name="Normal 10 2" xfId="179" xr:uid="{FF3A0BA3-BD2B-49EC-BBAF-11B73DDF8310}"/>
    <cellStyle name="Normal 10 2 2" xfId="180" xr:uid="{05ADC549-CDA6-4DB6-AB88-4A2A3DFDD120}"/>
    <cellStyle name="Normal 10 3" xfId="181" xr:uid="{07082F68-3F75-465B-9974-3E3B4090D7E8}"/>
    <cellStyle name="Normal 11" xfId="182" xr:uid="{3A046456-0607-4768-A4A0-001A3180E716}"/>
    <cellStyle name="Normal 12" xfId="183" xr:uid="{FFD7682B-ACDF-49F6-B02C-5357B144EE6D}"/>
    <cellStyle name="Normal 12 2" xfId="184" xr:uid="{90FA635E-7BF1-4898-8958-6165B3A14E93}"/>
    <cellStyle name="Normal 13" xfId="185" xr:uid="{7A389534-BFB9-4FB9-8E72-E4BE3FBAEC8D}"/>
    <cellStyle name="Normal 13 2" xfId="186" xr:uid="{5A508D3E-287E-4605-A1D1-C61FF16F2448}"/>
    <cellStyle name="Normal 14" xfId="187" xr:uid="{F4C85C3F-70E0-44B8-8817-71F5F619B4CA}"/>
    <cellStyle name="Normal 14 2" xfId="188" xr:uid="{026C37BB-6E7A-4148-ADC7-8FF408706109}"/>
    <cellStyle name="Normal 15" xfId="189" xr:uid="{6044B968-732E-4B33-B11C-9F55894C3664}"/>
    <cellStyle name="Normal 15 2" xfId="190" xr:uid="{8D8048F1-41F2-417B-A643-AEAEE327A67A}"/>
    <cellStyle name="Normal 16" xfId="191" xr:uid="{E344FA7C-6DED-4901-A60B-BD5EACB949D8}"/>
    <cellStyle name="Normal 16 2" xfId="192" xr:uid="{FD19324F-443C-4358-A6D4-F23F66F4C594}"/>
    <cellStyle name="Normal 17" xfId="193" xr:uid="{859BF705-83C1-4325-A839-E95E23BD7653}"/>
    <cellStyle name="Normal 17 2" xfId="194" xr:uid="{A2126271-427D-423E-B1BE-4CE4131606BF}"/>
    <cellStyle name="Normal 18" xfId="195" xr:uid="{ACA426C0-39DA-42D5-8059-51D197244514}"/>
    <cellStyle name="Normal 18 2" xfId="196" xr:uid="{EA6F9A64-E9DC-44F0-A66E-262F8871E1C5}"/>
    <cellStyle name="Normal 19" xfId="197" xr:uid="{5C0F6AC4-0724-46AC-88AF-1637E37762F0}"/>
    <cellStyle name="Normal 19 2" xfId="198" xr:uid="{B5475046-7E6C-47F0-BF2A-F54A10B1DDEB}"/>
    <cellStyle name="Normal 2" xfId="3" xr:uid="{BC55C834-D345-4575-BCA3-E2BDC5DE3E10}"/>
    <cellStyle name="Normal 2 2" xfId="199" xr:uid="{DCFB7CE1-D94A-4166-AE2C-58CFF6FB417C}"/>
    <cellStyle name="Normal 2 2 2" xfId="200" xr:uid="{83362FB4-40EC-4612-9FD9-9DF9D6FAF8AD}"/>
    <cellStyle name="Normal 2 3" xfId="201" xr:uid="{D5507652-3EBA-49C4-BEA5-4626786DE827}"/>
    <cellStyle name="Normal 20" xfId="202" xr:uid="{037DA392-8A45-4E27-B2F8-1E793D53D9A4}"/>
    <cellStyle name="Normal 20 2" xfId="203" xr:uid="{62342466-AFFF-4038-B6FB-7CC067C72409}"/>
    <cellStyle name="Normal 21" xfId="204" xr:uid="{80863A2E-B648-4A8F-9614-33CF50C66EBE}"/>
    <cellStyle name="Normal 21 2" xfId="205" xr:uid="{B5BAE495-C301-4182-93FE-790DE8100A7D}"/>
    <cellStyle name="Normal 22" xfId="206" xr:uid="{313034E1-E791-4732-9DEB-BB391F91CA9B}"/>
    <cellStyle name="Normal 22 2" xfId="207" xr:uid="{2CF86B12-4171-4AD8-9C5E-714617E75F54}"/>
    <cellStyle name="Normal 23" xfId="208" xr:uid="{7942F8E3-54A9-4725-8D57-B5C7A5BF42F7}"/>
    <cellStyle name="Normal 23 2" xfId="209" xr:uid="{745595FC-D970-48B3-BF4F-C1C9314896C9}"/>
    <cellStyle name="Normal 24" xfId="210" xr:uid="{1B08E3D7-A4A4-4D02-B2A4-7FBF21CA4771}"/>
    <cellStyle name="Normal 24 2" xfId="211" xr:uid="{50D5A9AE-24D5-40EE-B767-AE4FF24681C7}"/>
    <cellStyle name="Normal 25" xfId="212" xr:uid="{0A3D2805-626B-44A0-8673-290F096FBC3A}"/>
    <cellStyle name="Normal 25 2" xfId="213" xr:uid="{070039E5-6371-4969-83CF-0CBA90722D40}"/>
    <cellStyle name="Normal 26" xfId="214" xr:uid="{ACE6FDFE-C960-4302-B5F1-51C153354335}"/>
    <cellStyle name="Normal 26 2" xfId="215" xr:uid="{1D7D135E-3B0E-488C-A73A-DF1BD39CCB59}"/>
    <cellStyle name="Normal 27" xfId="216" xr:uid="{83761C85-DB22-4793-9DF5-97B3E7AA4987}"/>
    <cellStyle name="Normal 27 2" xfId="217" xr:uid="{A6159B69-1DD9-432D-8603-D10D55856DC9}"/>
    <cellStyle name="Normal 28" xfId="218" xr:uid="{4A162AC3-270D-4FBB-A349-588DE6BFBF74}"/>
    <cellStyle name="Normal 28 2" xfId="219" xr:uid="{E4899459-6934-4681-99B4-DCA29BD10472}"/>
    <cellStyle name="Normal 29" xfId="220" xr:uid="{E4B4CB0B-C9E1-4115-B5DF-ED8E2CC292B5}"/>
    <cellStyle name="Normal 29 2" xfId="221" xr:uid="{B8599F80-7437-476B-B9B1-947AC62BAC21}"/>
    <cellStyle name="Normal 3" xfId="222" xr:uid="{7DDA1D79-F50D-4542-A0A4-C5FD396B5A7F}"/>
    <cellStyle name="Normal 30" xfId="223" xr:uid="{BFD85746-D912-4500-AE9F-70608041C2BE}"/>
    <cellStyle name="Normal 30 2" xfId="224" xr:uid="{5F344EFE-8515-4348-A364-835A62B8AE84}"/>
    <cellStyle name="Normal 31" xfId="225" xr:uid="{489F9FEA-0B71-49AD-A3C9-68FFA0A996E7}"/>
    <cellStyle name="Normal 31 2" xfId="226" xr:uid="{48375E46-DD97-4AF4-BBA3-40B56ED9A6BE}"/>
    <cellStyle name="Normal 32" xfId="227" xr:uid="{E0A56ECD-CF40-44A9-B6C4-E291E27BE066}"/>
    <cellStyle name="Normal 32 2" xfId="228" xr:uid="{489F0FFA-2E51-4C8D-8B74-0F146A23BD12}"/>
    <cellStyle name="Normal 33" xfId="229" xr:uid="{C8FA6011-F042-4B52-A0CA-96133DCE8137}"/>
    <cellStyle name="Normal 34" xfId="230" xr:uid="{790329CB-60E4-446F-AAEC-8C97C93C5F5F}"/>
    <cellStyle name="Normal 35" xfId="231" xr:uid="{A0465DB9-FE2B-4C29-A88A-800469B93D08}"/>
    <cellStyle name="Normal 36" xfId="232" xr:uid="{4AFF451F-7A66-4351-AC43-4460914A5E2B}"/>
    <cellStyle name="Normal 37" xfId="233" xr:uid="{F8E3E4D9-0B75-448C-8ED5-FD093E6EAA4C}"/>
    <cellStyle name="Normal 38" xfId="234" xr:uid="{F6EBAF47-653E-4AC2-B2E8-1991ECE6779D}"/>
    <cellStyle name="Normal 39" xfId="235" xr:uid="{0D5FE425-1934-4DB0-962D-E5B2E5F704CC}"/>
    <cellStyle name="Normal 4" xfId="236" xr:uid="{0CA2C31A-5BEC-4D3B-9BBF-1B7BCE88950F}"/>
    <cellStyle name="Normal 4 2" xfId="237" xr:uid="{4894C911-CD43-4816-AA97-A43314E7C00F}"/>
    <cellStyle name="Normal 40" xfId="238" xr:uid="{B16AB1A9-8673-40D5-A18B-B00226035C44}"/>
    <cellStyle name="Normal 41" xfId="239" xr:uid="{5A31424E-D843-4DB2-AFB0-6247D48D495A}"/>
    <cellStyle name="Normal 42" xfId="240" xr:uid="{FDB1AF50-8CE3-4D74-A00F-8E46871D1187}"/>
    <cellStyle name="Normal 43" xfId="241" xr:uid="{D9E2477F-FF58-4764-BF67-289ACF7A84B0}"/>
    <cellStyle name="Normal 44" xfId="242" xr:uid="{62927DAB-BBAA-421D-AD2A-4733F883062F}"/>
    <cellStyle name="Normal 45" xfId="243" xr:uid="{239A8625-56ED-4B2C-8A6E-23E535FD955A}"/>
    <cellStyle name="Normal 46" xfId="244" xr:uid="{E1821045-97CF-4342-80D4-EFB9BA95ADDC}"/>
    <cellStyle name="Normal 47" xfId="245" xr:uid="{FAEFB728-A660-4E14-887A-6C298A775D33}"/>
    <cellStyle name="Normal 48" xfId="246" xr:uid="{CF1A16B5-BAAA-48E5-9E8C-5997F9631D0D}"/>
    <cellStyle name="Normal 49" xfId="247" xr:uid="{BE6D58CA-47BB-47A8-A587-8F5EAF3F0176}"/>
    <cellStyle name="Normal 5" xfId="248" xr:uid="{C3106576-D061-4EA9-B027-0EEB757B7AF3}"/>
    <cellStyle name="Normal 5 2" xfId="249" xr:uid="{4969AF6B-9728-4DC8-A588-0FDD05682836}"/>
    <cellStyle name="Normal 5 2 2" xfId="250" xr:uid="{C4BAD416-F5A4-46F8-BED1-EF1189AF4EE7}"/>
    <cellStyle name="Normal 5 3" xfId="251" xr:uid="{BE9000DF-0698-4F0E-9219-F1FBDCD72634}"/>
    <cellStyle name="Normal 6" xfId="252" xr:uid="{01D8FED1-4B43-4C7C-AEB5-0F47E31482EA}"/>
    <cellStyle name="Normal 6 2" xfId="253" xr:uid="{8C32F4F2-D9E7-48B7-9FB1-F5DD549374BC}"/>
    <cellStyle name="Normal 6 2 2" xfId="254" xr:uid="{9893A4D1-4E0E-4CBE-AE66-6176D3BC37A6}"/>
    <cellStyle name="Normal 6 3" xfId="255" xr:uid="{40B342A5-C124-4155-9113-C8233F71D0A5}"/>
    <cellStyle name="Normal 7" xfId="256" xr:uid="{966D6E7F-1B50-4963-8F2E-8F9D4CAC2B59}"/>
    <cellStyle name="Normal 7 2" xfId="257" xr:uid="{C0979940-3BDB-4C41-8F65-5173BA5FFDD1}"/>
    <cellStyle name="Normal 7 2 2" xfId="258" xr:uid="{364DD59F-38DE-47F5-A4B8-1365C6C08FEF}"/>
    <cellStyle name="Normal 7 3" xfId="259" xr:uid="{2DB88589-76D1-4DA4-83C3-CD847DBA923F}"/>
    <cellStyle name="Normal 8" xfId="260" xr:uid="{4D38296C-925E-4544-A3A5-A3DA9ED958E7}"/>
    <cellStyle name="Normal 8 2" xfId="261" xr:uid="{07B95D7B-AF8B-44E1-9951-722518886FB2}"/>
    <cellStyle name="Normal 8 2 2" xfId="262" xr:uid="{34C49009-343A-474D-9464-D5E621BE2D92}"/>
    <cellStyle name="Normal 8 3" xfId="263" xr:uid="{139B10F3-1D7E-45AA-95D8-E7369E1EFD14}"/>
    <cellStyle name="Normal 9" xfId="264" xr:uid="{78A37D52-CF6E-4F10-BB66-6BB877091493}"/>
    <cellStyle name="Normal 9 2" xfId="265" xr:uid="{24B4A8BD-74CD-4022-9694-0AA508466194}"/>
    <cellStyle name="Normal 9 2 2" xfId="266" xr:uid="{B357D581-179B-46CC-9DC7-8C3F2454FDEC}"/>
    <cellStyle name="Normal 9 3" xfId="267" xr:uid="{5C93B248-479F-48FF-ADD1-54276066D4B9}"/>
    <cellStyle name="Normal_Sheet1" xfId="1" xr:uid="{00000000-0005-0000-0000-000002000000}"/>
    <cellStyle name="Note 2" xfId="268" xr:uid="{9288AD2F-EF71-40C3-901B-52D47DEC7184}"/>
    <cellStyle name="Note 2 2" xfId="269" xr:uid="{3F056102-03FC-49AE-A889-A5945C6BCAB4}"/>
    <cellStyle name="Note 2 2 2" xfId="270" xr:uid="{138DFB22-CF45-4D41-A6C3-1B7C72AB76E5}"/>
    <cellStyle name="Note 2 3" xfId="271" xr:uid="{4D97C384-44C2-4407-908D-73DF091E4911}"/>
    <cellStyle name="Note 3" xfId="272" xr:uid="{8FFAB81B-BC2E-4954-BC47-44758437CFEA}"/>
    <cellStyle name="Note 4" xfId="273" xr:uid="{31B4992E-9EAD-46EF-9497-94DB2C6236DD}"/>
    <cellStyle name="Note 4 2" xfId="274" xr:uid="{144D5164-7D42-40FA-8379-D679DE3AFA80}"/>
    <cellStyle name="Note 4 2 2" xfId="275" xr:uid="{FD003051-7CB5-42FB-914A-295BD493512B}"/>
    <cellStyle name="Note 4 3" xfId="276" xr:uid="{04EA598D-1B46-41F3-A15E-B05535C12805}"/>
    <cellStyle name="Note 5" xfId="277" xr:uid="{83A235DC-EEEC-451C-BD55-E30AE2491F2C}"/>
    <cellStyle name="Note 5 2" xfId="278" xr:uid="{8506D337-C981-406E-A370-F18FFC21A87D}"/>
    <cellStyle name="Note 5 2 2" xfId="279" xr:uid="{E87253B5-7590-4105-89EE-F0C52EECAD14}"/>
    <cellStyle name="Note 5 3" xfId="280" xr:uid="{DAD68283-EE58-4D64-BB9F-58DD339A94E1}"/>
    <cellStyle name="Note 6" xfId="281" xr:uid="{7033D8D9-493F-4133-8273-9E6004EA94B6}"/>
    <cellStyle name="Output 2" xfId="282" xr:uid="{92C8B21C-0954-4488-8518-D9F96B388FD4}"/>
    <cellStyle name="Title 2" xfId="283" xr:uid="{7AC3E541-6048-413E-AF96-18BF6EC672D9}"/>
    <cellStyle name="Total 2" xfId="284" xr:uid="{EC4274B8-A3BB-478E-90F5-05444B7586C1}"/>
    <cellStyle name="Warning Text 2" xfId="285" xr:uid="{404341CF-4BB4-47B2-BFDE-3767850113E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541"/>
  <sheetViews>
    <sheetView showGridLines="0" tabSelected="1" zoomScaleNormal="100" zoomScaleSheetLayoutView="100" workbookViewId="0">
      <pane xSplit="1" ySplit="8" topLeftCell="B521" activePane="bottomRight" state="frozen"/>
      <selection pane="topRight" activeCell="B1" sqref="B1"/>
      <selection pane="bottomLeft" activeCell="A12" sqref="A12"/>
      <selection pane="bottomRight" activeCell="A3" sqref="A3"/>
    </sheetView>
  </sheetViews>
  <sheetFormatPr defaultColWidth="9.625" defaultRowHeight="12" x14ac:dyDescent="0.15"/>
  <cols>
    <col min="1" max="1" width="7.375" customWidth="1"/>
    <col min="2" max="2" width="11" customWidth="1"/>
    <col min="3" max="3" width="8.875" bestFit="1" customWidth="1"/>
    <col min="4" max="4" width="13.5" bestFit="1" customWidth="1"/>
    <col min="5" max="5" width="10.875" bestFit="1" customWidth="1"/>
    <col min="6" max="6" width="11.375" customWidth="1"/>
    <col min="7" max="7" width="8.5" customWidth="1"/>
    <col min="8" max="9" width="10.875" bestFit="1" customWidth="1"/>
    <col min="10" max="10" width="12" customWidth="1"/>
    <col min="11" max="11" width="8.5" customWidth="1"/>
    <col min="12" max="13" width="8.875" bestFit="1" customWidth="1"/>
    <col min="14" max="14" width="11.875" bestFit="1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4" ht="15.75" x14ac:dyDescent="0.25">
      <c r="A1" s="30" t="s">
        <v>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2.75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 t="s">
        <v>32</v>
      </c>
    </row>
    <row r="4" spans="1:14" ht="15.75" customHeight="1" x14ac:dyDescent="0.2">
      <c r="A4" s="10"/>
      <c r="B4" s="11" t="s">
        <v>0</v>
      </c>
      <c r="C4" s="11"/>
      <c r="D4" s="11"/>
      <c r="E4" s="12"/>
      <c r="F4" s="11" t="s">
        <v>1</v>
      </c>
      <c r="G4" s="11"/>
      <c r="H4" s="11"/>
      <c r="I4" s="12"/>
      <c r="J4" s="11" t="s">
        <v>2</v>
      </c>
      <c r="K4" s="11"/>
      <c r="L4" s="11"/>
      <c r="M4" s="12"/>
      <c r="N4" s="10"/>
    </row>
    <row r="5" spans="1:14" ht="15" customHeight="1" x14ac:dyDescent="0.2">
      <c r="A5" s="13"/>
      <c r="B5" s="14"/>
      <c r="C5" s="15" t="s">
        <v>3</v>
      </c>
      <c r="D5" s="14"/>
      <c r="E5" s="14"/>
      <c r="F5" s="14"/>
      <c r="G5" s="15" t="s">
        <v>3</v>
      </c>
      <c r="H5" s="14"/>
      <c r="I5" s="14"/>
      <c r="J5" s="14"/>
      <c r="K5" s="15" t="s">
        <v>3</v>
      </c>
      <c r="L5" s="14"/>
      <c r="M5" s="14"/>
      <c r="N5" s="16" t="s">
        <v>4</v>
      </c>
    </row>
    <row r="6" spans="1:14" ht="13.5" customHeight="1" x14ac:dyDescent="0.2">
      <c r="A6" s="13"/>
      <c r="B6" s="13"/>
      <c r="C6" s="16" t="s">
        <v>5</v>
      </c>
      <c r="D6" s="13"/>
      <c r="F6" s="13"/>
      <c r="G6" s="16" t="s">
        <v>5</v>
      </c>
      <c r="H6" s="13"/>
      <c r="J6" s="13"/>
      <c r="K6" s="16" t="s">
        <v>5</v>
      </c>
      <c r="L6" s="13"/>
      <c r="N6" s="16" t="s">
        <v>6</v>
      </c>
    </row>
    <row r="7" spans="1:14" ht="13.5" customHeight="1" x14ac:dyDescent="0.2">
      <c r="A7" s="13" t="s">
        <v>7</v>
      </c>
      <c r="B7" s="16" t="s">
        <v>8</v>
      </c>
      <c r="C7" s="16" t="s">
        <v>9</v>
      </c>
      <c r="D7" s="16" t="s">
        <v>10</v>
      </c>
      <c r="E7" s="16"/>
      <c r="F7" s="16" t="s">
        <v>8</v>
      </c>
      <c r="G7" s="16" t="s">
        <v>9</v>
      </c>
      <c r="H7" s="16" t="s">
        <v>10</v>
      </c>
      <c r="I7" s="16"/>
      <c r="J7" s="16" t="s">
        <v>8</v>
      </c>
      <c r="K7" s="16" t="s">
        <v>9</v>
      </c>
      <c r="L7" s="16" t="s">
        <v>10</v>
      </c>
      <c r="M7" s="16"/>
      <c r="N7" s="16" t="s">
        <v>11</v>
      </c>
    </row>
    <row r="8" spans="1:14" ht="15" customHeight="1" x14ac:dyDescent="0.2">
      <c r="A8" s="17" t="s">
        <v>12</v>
      </c>
      <c r="B8" s="18" t="s">
        <v>47</v>
      </c>
      <c r="C8" s="18" t="s">
        <v>13</v>
      </c>
      <c r="D8" s="18" t="s">
        <v>9</v>
      </c>
      <c r="E8" s="18" t="s">
        <v>4</v>
      </c>
      <c r="F8" s="18" t="s">
        <v>47</v>
      </c>
      <c r="G8" s="18" t="s">
        <v>13</v>
      </c>
      <c r="H8" s="18" t="s">
        <v>9</v>
      </c>
      <c r="I8" s="18" t="s">
        <v>4</v>
      </c>
      <c r="J8" s="18" t="s">
        <v>47</v>
      </c>
      <c r="K8" s="18" t="s">
        <v>13</v>
      </c>
      <c r="L8" s="18" t="s">
        <v>9</v>
      </c>
      <c r="M8" s="18" t="s">
        <v>4</v>
      </c>
      <c r="N8" s="18" t="s">
        <v>14</v>
      </c>
    </row>
    <row r="9" spans="1:14" ht="15" customHeight="1" x14ac:dyDescent="0.2">
      <c r="A9" s="28">
        <v>1977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2.75" x14ac:dyDescent="0.2">
      <c r="A10" s="2" t="s">
        <v>49</v>
      </c>
      <c r="B10" s="3">
        <v>645</v>
      </c>
      <c r="C10" s="3">
        <v>1495</v>
      </c>
      <c r="D10" s="3">
        <v>10876</v>
      </c>
      <c r="E10" s="3">
        <v>13016</v>
      </c>
      <c r="F10" s="3">
        <v>0</v>
      </c>
      <c r="G10" s="3">
        <v>24</v>
      </c>
      <c r="H10" s="3">
        <v>25801</v>
      </c>
      <c r="I10" s="3">
        <v>25825</v>
      </c>
      <c r="J10" s="3">
        <v>100</v>
      </c>
      <c r="K10" s="3">
        <v>897</v>
      </c>
      <c r="L10" s="3">
        <v>22269</v>
      </c>
      <c r="M10" s="3">
        <v>23266</v>
      </c>
      <c r="N10" s="3">
        <v>62107</v>
      </c>
    </row>
    <row r="11" spans="1:14" ht="12.75" x14ac:dyDescent="0.2">
      <c r="A11" s="19" t="s">
        <v>34</v>
      </c>
      <c r="B11" s="3"/>
      <c r="C11" s="3"/>
      <c r="D11" s="3"/>
      <c r="E11" s="3"/>
      <c r="F11" s="3">
        <f>B11-D11</f>
        <v>0</v>
      </c>
      <c r="G11" s="3"/>
      <c r="H11" s="3"/>
      <c r="I11" s="3"/>
      <c r="J11" s="3"/>
      <c r="K11" s="3"/>
      <c r="L11" s="3"/>
      <c r="M11" s="3"/>
      <c r="N11" s="3"/>
    </row>
    <row r="12" spans="1:14" ht="12.75" x14ac:dyDescent="0.2">
      <c r="A12" s="2" t="s">
        <v>49</v>
      </c>
      <c r="B12" s="3">
        <v>989</v>
      </c>
      <c r="C12" s="3">
        <v>815</v>
      </c>
      <c r="D12" s="3">
        <v>18997</v>
      </c>
      <c r="E12" s="3">
        <v>20801</v>
      </c>
      <c r="F12" s="3">
        <v>0</v>
      </c>
      <c r="G12" s="3">
        <v>13</v>
      </c>
      <c r="H12" s="3">
        <v>27985</v>
      </c>
      <c r="I12" s="3">
        <v>27998</v>
      </c>
      <c r="J12" s="3">
        <v>100</v>
      </c>
      <c r="K12" s="3">
        <v>2276</v>
      </c>
      <c r="L12" s="3">
        <v>27176</v>
      </c>
      <c r="M12" s="3">
        <v>29552</v>
      </c>
      <c r="N12" s="3">
        <v>78351</v>
      </c>
    </row>
    <row r="13" spans="1:14" ht="12.75" x14ac:dyDescent="0.2">
      <c r="A13" s="19" t="s">
        <v>35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2.75" x14ac:dyDescent="0.2">
      <c r="A14" s="2" t="s">
        <v>49</v>
      </c>
      <c r="B14" s="3">
        <v>1308</v>
      </c>
      <c r="C14" s="3">
        <v>1345</v>
      </c>
      <c r="D14" s="3">
        <v>20181</v>
      </c>
      <c r="E14" s="3">
        <v>22834</v>
      </c>
      <c r="F14" s="3">
        <v>0</v>
      </c>
      <c r="G14" s="3">
        <v>26</v>
      </c>
      <c r="H14" s="3">
        <v>29650</v>
      </c>
      <c r="I14" s="3">
        <v>29676</v>
      </c>
      <c r="J14" s="3">
        <v>100</v>
      </c>
      <c r="K14" s="3">
        <v>1857</v>
      </c>
      <c r="L14" s="3">
        <v>28264</v>
      </c>
      <c r="M14" s="3">
        <v>30221</v>
      </c>
      <c r="N14" s="3">
        <v>82731</v>
      </c>
    </row>
    <row r="15" spans="1:14" ht="12.75" x14ac:dyDescent="0.2">
      <c r="A15" s="19" t="s">
        <v>36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2.75" x14ac:dyDescent="0.2">
      <c r="A16" s="2" t="s">
        <v>49</v>
      </c>
      <c r="B16" s="3">
        <v>467</v>
      </c>
      <c r="C16" s="3">
        <v>1896</v>
      </c>
      <c r="D16" s="3">
        <v>22948</v>
      </c>
      <c r="E16" s="3">
        <v>25311</v>
      </c>
      <c r="F16" s="3">
        <v>0</v>
      </c>
      <c r="G16" s="3">
        <v>113</v>
      </c>
      <c r="H16" s="3">
        <v>31071</v>
      </c>
      <c r="I16" s="3">
        <v>31184</v>
      </c>
      <c r="J16" s="3">
        <v>100</v>
      </c>
      <c r="K16" s="3">
        <v>1002</v>
      </c>
      <c r="L16" s="3">
        <v>35702</v>
      </c>
      <c r="M16" s="3">
        <v>36804</v>
      </c>
      <c r="N16" s="3">
        <v>93299</v>
      </c>
    </row>
    <row r="17" spans="1:14" ht="12.75" x14ac:dyDescent="0.2">
      <c r="A17" s="19" t="s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2.75" x14ac:dyDescent="0.2">
      <c r="A18" s="2" t="s">
        <v>49</v>
      </c>
      <c r="B18" s="3">
        <v>202</v>
      </c>
      <c r="C18" s="3">
        <v>1352</v>
      </c>
      <c r="D18" s="3">
        <v>21294</v>
      </c>
      <c r="E18" s="3">
        <v>22848</v>
      </c>
      <c r="F18" s="3">
        <v>0</v>
      </c>
      <c r="G18" s="3">
        <v>202</v>
      </c>
      <c r="H18" s="3">
        <v>27606</v>
      </c>
      <c r="I18" s="3">
        <v>27808</v>
      </c>
      <c r="J18" s="3">
        <v>100</v>
      </c>
      <c r="K18" s="3">
        <v>3207</v>
      </c>
      <c r="L18" s="3">
        <v>51145</v>
      </c>
      <c r="M18" s="3">
        <v>54452</v>
      </c>
      <c r="N18" s="3">
        <v>105108</v>
      </c>
    </row>
    <row r="19" spans="1:14" ht="12.75" x14ac:dyDescent="0.2">
      <c r="A19" s="19" t="s"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2.75" x14ac:dyDescent="0.2">
      <c r="A20" s="2" t="s">
        <v>49</v>
      </c>
      <c r="B20" s="3">
        <v>174</v>
      </c>
      <c r="C20" s="3">
        <v>1904</v>
      </c>
      <c r="D20" s="3">
        <v>18524</v>
      </c>
      <c r="E20" s="3">
        <v>20602</v>
      </c>
      <c r="F20" s="3">
        <v>0</v>
      </c>
      <c r="G20" s="3">
        <v>140</v>
      </c>
      <c r="H20" s="3">
        <v>26446</v>
      </c>
      <c r="I20" s="3">
        <v>26586</v>
      </c>
      <c r="J20" s="3">
        <v>100</v>
      </c>
      <c r="K20" s="3">
        <v>8021</v>
      </c>
      <c r="L20" s="3">
        <v>58748</v>
      </c>
      <c r="M20" s="3">
        <v>66869</v>
      </c>
      <c r="N20" s="3">
        <v>114057</v>
      </c>
    </row>
    <row r="21" spans="1:14" ht="12.75" x14ac:dyDescent="0.2">
      <c r="A21" s="19" t="s">
        <v>17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2.75" x14ac:dyDescent="0.2">
      <c r="A22" s="2" t="s">
        <v>49</v>
      </c>
      <c r="B22" s="3">
        <v>103</v>
      </c>
      <c r="C22" s="3">
        <v>1846</v>
      </c>
      <c r="D22" s="3">
        <v>20496</v>
      </c>
      <c r="E22" s="3">
        <v>22445</v>
      </c>
      <c r="F22" s="3">
        <v>10</v>
      </c>
      <c r="G22" s="3">
        <v>470</v>
      </c>
      <c r="H22" s="3">
        <v>30415</v>
      </c>
      <c r="I22" s="3">
        <v>30895</v>
      </c>
      <c r="J22" s="3">
        <v>100</v>
      </c>
      <c r="K22" s="3">
        <v>12869</v>
      </c>
      <c r="L22" s="3">
        <v>72129</v>
      </c>
      <c r="M22" s="3">
        <v>85098</v>
      </c>
      <c r="N22" s="3">
        <v>138438</v>
      </c>
    </row>
    <row r="23" spans="1:14" ht="12.75" x14ac:dyDescent="0.2">
      <c r="A23" s="19" t="s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2.75" x14ac:dyDescent="0.2">
      <c r="A24" s="2" t="s">
        <v>49</v>
      </c>
      <c r="B24" s="3">
        <v>367</v>
      </c>
      <c r="C24" s="3">
        <v>912</v>
      </c>
      <c r="D24" s="3">
        <v>27315</v>
      </c>
      <c r="E24" s="3">
        <v>28594</v>
      </c>
      <c r="F24" s="3">
        <v>0</v>
      </c>
      <c r="G24" s="3">
        <v>842</v>
      </c>
      <c r="H24" s="3">
        <v>31433</v>
      </c>
      <c r="I24" s="3">
        <v>32275</v>
      </c>
      <c r="J24" s="3">
        <v>100</v>
      </c>
      <c r="K24" s="3">
        <v>17359</v>
      </c>
      <c r="L24" s="3">
        <v>63649</v>
      </c>
      <c r="M24" s="3">
        <v>81108</v>
      </c>
      <c r="N24" s="3">
        <v>141977</v>
      </c>
    </row>
    <row r="25" spans="1:14" ht="12.75" x14ac:dyDescent="0.2">
      <c r="A25" s="20" t="s">
        <v>19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2.75" x14ac:dyDescent="0.2">
      <c r="A26" s="2" t="s">
        <v>49</v>
      </c>
      <c r="B26" s="3">
        <v>564</v>
      </c>
      <c r="C26" s="3">
        <v>1704</v>
      </c>
      <c r="D26" s="3">
        <v>25040</v>
      </c>
      <c r="E26" s="3">
        <v>27308</v>
      </c>
      <c r="F26" s="3">
        <v>0</v>
      </c>
      <c r="G26" s="3">
        <v>424</v>
      </c>
      <c r="H26" s="3">
        <v>31343</v>
      </c>
      <c r="I26" s="3">
        <v>31767</v>
      </c>
      <c r="J26" s="3">
        <v>378</v>
      </c>
      <c r="K26" s="3">
        <v>15130</v>
      </c>
      <c r="L26" s="3">
        <v>75441</v>
      </c>
      <c r="M26" s="3">
        <v>90949</v>
      </c>
      <c r="N26" s="3">
        <v>150024</v>
      </c>
    </row>
    <row r="27" spans="1:14" ht="12.75" x14ac:dyDescent="0.2">
      <c r="A27" s="20" t="s">
        <v>20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12.75" x14ac:dyDescent="0.2">
      <c r="A28" s="2" t="s">
        <v>50</v>
      </c>
      <c r="B28" s="3">
        <v>666</v>
      </c>
      <c r="C28" s="3">
        <v>2306</v>
      </c>
      <c r="D28" s="3">
        <v>25828</v>
      </c>
      <c r="E28" s="3">
        <v>28800</v>
      </c>
      <c r="F28" s="3">
        <v>0</v>
      </c>
      <c r="G28" s="3">
        <v>847</v>
      </c>
      <c r="H28" s="3">
        <v>31799</v>
      </c>
      <c r="I28" s="3">
        <v>32646</v>
      </c>
      <c r="J28" s="3">
        <v>423</v>
      </c>
      <c r="K28" s="3">
        <v>16457</v>
      </c>
      <c r="L28" s="3">
        <v>76067</v>
      </c>
      <c r="M28" s="3">
        <v>92947</v>
      </c>
      <c r="N28" s="3">
        <v>154393</v>
      </c>
    </row>
    <row r="29" spans="1:14" ht="12.75" x14ac:dyDescent="0.2">
      <c r="A29" s="2" t="s">
        <v>51</v>
      </c>
      <c r="B29" s="3">
        <v>991</v>
      </c>
      <c r="C29" s="3">
        <v>2100</v>
      </c>
      <c r="D29" s="3">
        <v>27116</v>
      </c>
      <c r="E29" s="3">
        <v>30207</v>
      </c>
      <c r="F29" s="3">
        <v>0</v>
      </c>
      <c r="G29" s="3">
        <v>1385</v>
      </c>
      <c r="H29" s="3">
        <v>32183</v>
      </c>
      <c r="I29" s="3">
        <v>33568</v>
      </c>
      <c r="J29" s="3">
        <v>207</v>
      </c>
      <c r="K29" s="3">
        <v>16486</v>
      </c>
      <c r="L29" s="3">
        <v>77438</v>
      </c>
      <c r="M29" s="3">
        <v>94131</v>
      </c>
      <c r="N29" s="3">
        <v>157906</v>
      </c>
    </row>
    <row r="30" spans="1:14" ht="12.75" x14ac:dyDescent="0.2">
      <c r="A30" s="2" t="s">
        <v>52</v>
      </c>
      <c r="B30" s="3">
        <v>815</v>
      </c>
      <c r="C30" s="3">
        <v>1663</v>
      </c>
      <c r="D30" s="3">
        <v>27508</v>
      </c>
      <c r="E30" s="3">
        <v>29986</v>
      </c>
      <c r="F30" s="3">
        <v>0</v>
      </c>
      <c r="G30" s="3">
        <v>1302</v>
      </c>
      <c r="H30" s="3">
        <v>33095</v>
      </c>
      <c r="I30" s="3">
        <v>34397</v>
      </c>
      <c r="J30" s="3">
        <v>207</v>
      </c>
      <c r="K30" s="3">
        <v>16279</v>
      </c>
      <c r="L30" s="3">
        <v>78699</v>
      </c>
      <c r="M30" s="3">
        <v>95185</v>
      </c>
      <c r="N30" s="3">
        <v>159568</v>
      </c>
    </row>
    <row r="31" spans="1:14" ht="12.75" x14ac:dyDescent="0.2">
      <c r="A31" s="2" t="s">
        <v>53</v>
      </c>
      <c r="B31" s="3">
        <v>738</v>
      </c>
      <c r="C31" s="3">
        <v>2153</v>
      </c>
      <c r="D31" s="3">
        <v>27417</v>
      </c>
      <c r="E31" s="3">
        <v>30308</v>
      </c>
      <c r="F31" s="3">
        <v>0</v>
      </c>
      <c r="G31" s="3">
        <v>799</v>
      </c>
      <c r="H31" s="3">
        <v>35181</v>
      </c>
      <c r="I31" s="3">
        <v>35980</v>
      </c>
      <c r="J31" s="3">
        <v>296</v>
      </c>
      <c r="K31" s="3">
        <v>16391</v>
      </c>
      <c r="L31" s="3">
        <v>78450</v>
      </c>
      <c r="M31" s="3">
        <v>95137</v>
      </c>
      <c r="N31" s="3">
        <v>161425</v>
      </c>
    </row>
    <row r="32" spans="1:14" ht="12.75" x14ac:dyDescent="0.2">
      <c r="A32" s="2" t="s">
        <v>54</v>
      </c>
      <c r="B32" s="3">
        <v>594</v>
      </c>
      <c r="C32" s="3">
        <v>1323</v>
      </c>
      <c r="D32" s="3">
        <v>29681</v>
      </c>
      <c r="E32" s="3">
        <v>31598</v>
      </c>
      <c r="F32" s="3">
        <v>0</v>
      </c>
      <c r="G32" s="3">
        <v>1305</v>
      </c>
      <c r="H32" s="3">
        <v>36617</v>
      </c>
      <c r="I32" s="3">
        <v>37922</v>
      </c>
      <c r="J32" s="3">
        <v>344</v>
      </c>
      <c r="K32" s="3">
        <v>16562</v>
      </c>
      <c r="L32" s="3">
        <v>78152</v>
      </c>
      <c r="M32" s="3">
        <v>95058</v>
      </c>
      <c r="N32" s="3">
        <v>164578</v>
      </c>
    </row>
    <row r="33" spans="1:14" ht="12.75" x14ac:dyDescent="0.2">
      <c r="A33" s="2" t="s">
        <v>55</v>
      </c>
      <c r="B33" s="3">
        <v>553</v>
      </c>
      <c r="C33" s="3">
        <v>2162</v>
      </c>
      <c r="D33" s="3">
        <v>27988</v>
      </c>
      <c r="E33" s="3">
        <v>30703</v>
      </c>
      <c r="F33" s="3">
        <v>0</v>
      </c>
      <c r="G33" s="3">
        <v>952</v>
      </c>
      <c r="H33" s="3">
        <v>36433</v>
      </c>
      <c r="I33" s="3">
        <v>37385</v>
      </c>
      <c r="J33" s="3">
        <v>419</v>
      </c>
      <c r="K33" s="3">
        <v>17381</v>
      </c>
      <c r="L33" s="3">
        <v>79371</v>
      </c>
      <c r="M33" s="3">
        <v>97171</v>
      </c>
      <c r="N33" s="3">
        <v>165259</v>
      </c>
    </row>
    <row r="34" spans="1:14" ht="12.75" x14ac:dyDescent="0.2">
      <c r="A34" s="2" t="s">
        <v>56</v>
      </c>
      <c r="B34" s="3">
        <v>655</v>
      </c>
      <c r="C34" s="3">
        <v>2050</v>
      </c>
      <c r="D34" s="3">
        <v>27427</v>
      </c>
      <c r="E34" s="3">
        <v>30132</v>
      </c>
      <c r="F34" s="3">
        <v>0</v>
      </c>
      <c r="G34" s="3">
        <v>1888</v>
      </c>
      <c r="H34" s="3">
        <v>37216</v>
      </c>
      <c r="I34" s="3">
        <v>39104</v>
      </c>
      <c r="J34" s="3">
        <v>510</v>
      </c>
      <c r="K34" s="3">
        <v>17503</v>
      </c>
      <c r="L34" s="3">
        <v>80842</v>
      </c>
      <c r="M34" s="3">
        <v>98855</v>
      </c>
      <c r="N34" s="3">
        <v>168091</v>
      </c>
    </row>
    <row r="35" spans="1:14" ht="12.75" x14ac:dyDescent="0.2">
      <c r="A35" s="2" t="s">
        <v>57</v>
      </c>
      <c r="B35" s="3">
        <v>860</v>
      </c>
      <c r="C35" s="3">
        <v>1527</v>
      </c>
      <c r="D35" s="3">
        <v>29095</v>
      </c>
      <c r="E35" s="3">
        <v>31482</v>
      </c>
      <c r="F35" s="3">
        <v>0</v>
      </c>
      <c r="G35" s="3">
        <v>879</v>
      </c>
      <c r="H35" s="3">
        <v>36587</v>
      </c>
      <c r="I35" s="3">
        <v>37466</v>
      </c>
      <c r="J35" s="3">
        <v>545</v>
      </c>
      <c r="K35" s="3">
        <v>19474</v>
      </c>
      <c r="L35" s="3">
        <v>79914</v>
      </c>
      <c r="M35" s="3">
        <v>99933</v>
      </c>
      <c r="N35" s="3">
        <v>168881</v>
      </c>
    </row>
    <row r="36" spans="1:14" ht="12.75" x14ac:dyDescent="0.2">
      <c r="A36" s="2" t="s">
        <v>61</v>
      </c>
      <c r="B36" s="3">
        <v>653</v>
      </c>
      <c r="C36" s="3">
        <v>2291</v>
      </c>
      <c r="D36" s="3">
        <v>26810</v>
      </c>
      <c r="E36" s="3">
        <v>29754</v>
      </c>
      <c r="F36" s="3">
        <v>0</v>
      </c>
      <c r="G36" s="3">
        <v>1385</v>
      </c>
      <c r="H36" s="3">
        <v>36883</v>
      </c>
      <c r="I36" s="3">
        <v>38268</v>
      </c>
      <c r="J36" s="3">
        <v>1169</v>
      </c>
      <c r="K36" s="3">
        <v>19528</v>
      </c>
      <c r="L36" s="3">
        <v>79123</v>
      </c>
      <c r="M36" s="3">
        <v>99820</v>
      </c>
      <c r="N36" s="3">
        <v>167842</v>
      </c>
    </row>
    <row r="37" spans="1:14" ht="12.75" x14ac:dyDescent="0.2">
      <c r="A37" s="2" t="s">
        <v>58</v>
      </c>
      <c r="B37" s="3">
        <v>484</v>
      </c>
      <c r="C37" s="3">
        <v>1893</v>
      </c>
      <c r="D37" s="3">
        <v>27100</v>
      </c>
      <c r="E37" s="3">
        <v>29477</v>
      </c>
      <c r="F37" s="3">
        <v>0</v>
      </c>
      <c r="G37" s="3">
        <v>693</v>
      </c>
      <c r="H37" s="3">
        <v>36892</v>
      </c>
      <c r="I37" s="3">
        <v>37585</v>
      </c>
      <c r="J37" s="3">
        <v>293</v>
      </c>
      <c r="K37" s="3">
        <v>19934</v>
      </c>
      <c r="L37" s="3">
        <v>80938</v>
      </c>
      <c r="M37" s="3">
        <v>101165</v>
      </c>
      <c r="N37" s="3">
        <v>168227</v>
      </c>
    </row>
    <row r="38" spans="1:14" ht="12.75" x14ac:dyDescent="0.2">
      <c r="A38" s="2" t="s">
        <v>59</v>
      </c>
      <c r="B38" s="3">
        <v>367</v>
      </c>
      <c r="C38" s="3">
        <v>1803</v>
      </c>
      <c r="D38" s="3">
        <v>26035</v>
      </c>
      <c r="E38" s="3">
        <v>28205</v>
      </c>
      <c r="F38" s="3">
        <v>0</v>
      </c>
      <c r="G38" s="3">
        <v>951</v>
      </c>
      <c r="H38" s="3">
        <v>35810</v>
      </c>
      <c r="I38" s="3">
        <v>36761</v>
      </c>
      <c r="J38" s="3">
        <v>521</v>
      </c>
      <c r="K38" s="3">
        <v>20145</v>
      </c>
      <c r="L38" s="3">
        <v>82778</v>
      </c>
      <c r="M38" s="3">
        <v>103444</v>
      </c>
      <c r="N38" s="3">
        <v>168410</v>
      </c>
    </row>
    <row r="39" spans="1:14" ht="12.75" x14ac:dyDescent="0.2">
      <c r="A39" s="2" t="s">
        <v>49</v>
      </c>
      <c r="B39" s="3">
        <v>677</v>
      </c>
      <c r="C39" s="3">
        <v>2352</v>
      </c>
      <c r="D39" s="3">
        <v>27760</v>
      </c>
      <c r="E39" s="3">
        <v>30789</v>
      </c>
      <c r="F39" s="3">
        <v>0</v>
      </c>
      <c r="G39" s="3">
        <v>1668</v>
      </c>
      <c r="H39" s="3">
        <v>36096</v>
      </c>
      <c r="I39" s="3">
        <v>37764</v>
      </c>
      <c r="J39" s="3">
        <v>515</v>
      </c>
      <c r="K39" s="3">
        <v>19416</v>
      </c>
      <c r="L39" s="3">
        <v>85186</v>
      </c>
      <c r="M39" s="3">
        <v>105117</v>
      </c>
      <c r="N39" s="3">
        <v>173670</v>
      </c>
    </row>
    <row r="40" spans="1:14" ht="15" customHeight="1" x14ac:dyDescent="0.2">
      <c r="A40" s="19" t="s">
        <v>21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12.75" x14ac:dyDescent="0.2">
      <c r="A41" s="2" t="s">
        <v>50</v>
      </c>
      <c r="B41" s="3">
        <v>506</v>
      </c>
      <c r="C41" s="3">
        <v>2769</v>
      </c>
      <c r="D41" s="3">
        <v>27910</v>
      </c>
      <c r="E41" s="3">
        <v>31185</v>
      </c>
      <c r="F41" s="3">
        <v>0</v>
      </c>
      <c r="G41" s="3">
        <v>3756</v>
      </c>
      <c r="H41" s="3">
        <v>37457</v>
      </c>
      <c r="I41" s="3">
        <v>41213</v>
      </c>
      <c r="J41" s="3">
        <v>507</v>
      </c>
      <c r="K41" s="3">
        <v>18997</v>
      </c>
      <c r="L41" s="3">
        <v>84563</v>
      </c>
      <c r="M41" s="3">
        <v>104067</v>
      </c>
      <c r="N41" s="3">
        <v>176465</v>
      </c>
    </row>
    <row r="42" spans="1:14" ht="12.75" x14ac:dyDescent="0.2">
      <c r="A42" s="2" t="s">
        <v>51</v>
      </c>
      <c r="B42" s="3">
        <v>727</v>
      </c>
      <c r="C42" s="3">
        <v>3530</v>
      </c>
      <c r="D42" s="3">
        <v>29284</v>
      </c>
      <c r="E42" s="3">
        <v>33541</v>
      </c>
      <c r="F42" s="3">
        <v>201</v>
      </c>
      <c r="G42" s="3">
        <v>1284</v>
      </c>
      <c r="H42" s="3">
        <v>37376</v>
      </c>
      <c r="I42" s="3">
        <v>38861</v>
      </c>
      <c r="J42" s="3">
        <v>708</v>
      </c>
      <c r="K42" s="3">
        <v>19461</v>
      </c>
      <c r="L42" s="3">
        <v>85705</v>
      </c>
      <c r="M42" s="3">
        <v>105874</v>
      </c>
      <c r="N42" s="3">
        <v>178276</v>
      </c>
    </row>
    <row r="43" spans="1:14" ht="12.75" x14ac:dyDescent="0.2">
      <c r="A43" s="2" t="s">
        <v>52</v>
      </c>
      <c r="B43" s="3">
        <v>736</v>
      </c>
      <c r="C43" s="3">
        <v>3557</v>
      </c>
      <c r="D43" s="3">
        <v>29797</v>
      </c>
      <c r="E43" s="3">
        <v>34090</v>
      </c>
      <c r="F43" s="3">
        <v>0</v>
      </c>
      <c r="G43" s="3">
        <v>1221</v>
      </c>
      <c r="H43" s="3">
        <v>38338</v>
      </c>
      <c r="I43" s="3">
        <v>39559</v>
      </c>
      <c r="J43" s="3">
        <v>306</v>
      </c>
      <c r="K43" s="3">
        <v>19747</v>
      </c>
      <c r="L43" s="3">
        <v>87630</v>
      </c>
      <c r="M43" s="3">
        <v>107683</v>
      </c>
      <c r="N43" s="3">
        <v>181332</v>
      </c>
    </row>
    <row r="44" spans="1:14" ht="12.75" x14ac:dyDescent="0.2">
      <c r="A44" s="2" t="s">
        <v>53</v>
      </c>
      <c r="B44" s="3">
        <v>920</v>
      </c>
      <c r="C44" s="3">
        <v>3576</v>
      </c>
      <c r="D44" s="3">
        <v>32608</v>
      </c>
      <c r="E44" s="3">
        <v>37104</v>
      </c>
      <c r="F44" s="3">
        <v>0</v>
      </c>
      <c r="G44" s="3">
        <v>1304</v>
      </c>
      <c r="H44" s="3">
        <v>39959</v>
      </c>
      <c r="I44" s="3">
        <v>41263</v>
      </c>
      <c r="J44" s="3">
        <v>396</v>
      </c>
      <c r="K44" s="3">
        <v>19045</v>
      </c>
      <c r="L44" s="3">
        <v>86332</v>
      </c>
      <c r="M44" s="3">
        <v>105773</v>
      </c>
      <c r="N44" s="3">
        <v>184140</v>
      </c>
    </row>
    <row r="45" spans="1:14" ht="12.75" x14ac:dyDescent="0.2">
      <c r="A45" s="2" t="s">
        <v>54</v>
      </c>
      <c r="B45" s="3">
        <v>953</v>
      </c>
      <c r="C45" s="3">
        <v>3443</v>
      </c>
      <c r="D45" s="3">
        <v>33746</v>
      </c>
      <c r="E45" s="3">
        <v>38142</v>
      </c>
      <c r="F45" s="3">
        <v>0</v>
      </c>
      <c r="G45" s="3">
        <v>1244</v>
      </c>
      <c r="H45" s="3">
        <v>41500</v>
      </c>
      <c r="I45" s="3">
        <v>42744</v>
      </c>
      <c r="J45" s="3">
        <v>352</v>
      </c>
      <c r="K45" s="3">
        <v>19126</v>
      </c>
      <c r="L45" s="3">
        <v>88919</v>
      </c>
      <c r="M45" s="3">
        <v>108397</v>
      </c>
      <c r="N45" s="3">
        <v>189283</v>
      </c>
    </row>
    <row r="46" spans="1:14" ht="12.75" x14ac:dyDescent="0.2">
      <c r="A46" s="2" t="s">
        <v>55</v>
      </c>
      <c r="B46" s="3">
        <v>1186</v>
      </c>
      <c r="C46" s="3">
        <v>4384</v>
      </c>
      <c r="D46" s="3">
        <v>32135</v>
      </c>
      <c r="E46" s="3">
        <v>37705</v>
      </c>
      <c r="F46" s="3">
        <v>0</v>
      </c>
      <c r="G46" s="3">
        <v>1476</v>
      </c>
      <c r="H46" s="3">
        <v>40448</v>
      </c>
      <c r="I46" s="3">
        <v>41924</v>
      </c>
      <c r="J46" s="3">
        <v>492</v>
      </c>
      <c r="K46" s="3">
        <v>19890</v>
      </c>
      <c r="L46" s="3">
        <v>92327</v>
      </c>
      <c r="M46" s="3">
        <v>112709</v>
      </c>
      <c r="N46" s="3">
        <v>192338</v>
      </c>
    </row>
    <row r="47" spans="1:14" ht="12.75" x14ac:dyDescent="0.2">
      <c r="A47" s="2" t="s">
        <v>56</v>
      </c>
      <c r="B47" s="3">
        <v>1313</v>
      </c>
      <c r="C47" s="3">
        <v>2446</v>
      </c>
      <c r="D47" s="3">
        <v>31058</v>
      </c>
      <c r="E47" s="3">
        <v>34817</v>
      </c>
      <c r="F47" s="3">
        <v>0</v>
      </c>
      <c r="G47" s="3">
        <v>1540</v>
      </c>
      <c r="H47" s="3">
        <v>43352</v>
      </c>
      <c r="I47" s="3">
        <v>44892</v>
      </c>
      <c r="J47" s="3">
        <v>675</v>
      </c>
      <c r="K47" s="3">
        <v>20675</v>
      </c>
      <c r="L47" s="3">
        <v>93494</v>
      </c>
      <c r="M47" s="3">
        <v>114844</v>
      </c>
      <c r="N47" s="3">
        <v>194553</v>
      </c>
    </row>
    <row r="48" spans="1:14" ht="12.75" x14ac:dyDescent="0.2">
      <c r="A48" s="2" t="s">
        <v>57</v>
      </c>
      <c r="B48" s="3">
        <v>549</v>
      </c>
      <c r="C48" s="3">
        <v>2850</v>
      </c>
      <c r="D48" s="3">
        <v>29344</v>
      </c>
      <c r="E48" s="3">
        <v>32743</v>
      </c>
      <c r="F48" s="3">
        <v>0</v>
      </c>
      <c r="G48" s="3">
        <v>2841</v>
      </c>
      <c r="H48" s="3">
        <v>41798</v>
      </c>
      <c r="I48" s="3">
        <v>44639</v>
      </c>
      <c r="J48" s="3">
        <v>231</v>
      </c>
      <c r="K48" s="3">
        <v>20889</v>
      </c>
      <c r="L48" s="3">
        <v>94067</v>
      </c>
      <c r="M48" s="3">
        <v>115187</v>
      </c>
      <c r="N48" s="3">
        <v>192569</v>
      </c>
    </row>
    <row r="49" spans="1:14" ht="12.75" x14ac:dyDescent="0.2">
      <c r="A49" s="2" t="s">
        <v>61</v>
      </c>
      <c r="B49" s="3">
        <v>1558</v>
      </c>
      <c r="C49" s="3">
        <v>2257</v>
      </c>
      <c r="D49" s="3">
        <v>31762</v>
      </c>
      <c r="E49" s="3">
        <v>35577</v>
      </c>
      <c r="F49" s="3">
        <v>0</v>
      </c>
      <c r="G49" s="3">
        <v>3742</v>
      </c>
      <c r="H49" s="3">
        <v>41388</v>
      </c>
      <c r="I49" s="3">
        <v>45130</v>
      </c>
      <c r="J49" s="3">
        <v>232</v>
      </c>
      <c r="K49" s="3">
        <v>21109</v>
      </c>
      <c r="L49" s="3">
        <v>98158</v>
      </c>
      <c r="M49" s="3">
        <v>119499</v>
      </c>
      <c r="N49" s="3">
        <v>200206</v>
      </c>
    </row>
    <row r="50" spans="1:14" ht="12.75" x14ac:dyDescent="0.2">
      <c r="A50" s="2" t="s">
        <v>58</v>
      </c>
      <c r="B50" s="3">
        <v>986</v>
      </c>
      <c r="C50" s="3">
        <v>2118</v>
      </c>
      <c r="D50" s="3">
        <v>30093</v>
      </c>
      <c r="E50" s="3">
        <v>33197</v>
      </c>
      <c r="F50" s="3">
        <v>0</v>
      </c>
      <c r="G50" s="3">
        <v>3667</v>
      </c>
      <c r="H50" s="3">
        <v>41755</v>
      </c>
      <c r="I50" s="3">
        <v>45422</v>
      </c>
      <c r="J50" s="3">
        <v>232</v>
      </c>
      <c r="K50" s="3">
        <v>20315</v>
      </c>
      <c r="L50" s="3">
        <v>98864</v>
      </c>
      <c r="M50" s="3">
        <v>119411</v>
      </c>
      <c r="N50" s="3">
        <v>198030</v>
      </c>
    </row>
    <row r="51" spans="1:14" ht="12.75" x14ac:dyDescent="0.2">
      <c r="A51" s="2" t="s">
        <v>59</v>
      </c>
      <c r="B51" s="3">
        <v>898</v>
      </c>
      <c r="C51" s="3">
        <v>2247</v>
      </c>
      <c r="D51" s="3">
        <v>30653</v>
      </c>
      <c r="E51" s="3">
        <v>33798</v>
      </c>
      <c r="F51" s="3">
        <v>0</v>
      </c>
      <c r="G51" s="3">
        <v>3327</v>
      </c>
      <c r="H51" s="3">
        <v>40340</v>
      </c>
      <c r="I51" s="3">
        <v>43667</v>
      </c>
      <c r="J51" s="3">
        <v>233</v>
      </c>
      <c r="K51" s="3">
        <v>20723</v>
      </c>
      <c r="L51" s="3">
        <v>100926</v>
      </c>
      <c r="M51" s="3">
        <v>121882</v>
      </c>
      <c r="N51" s="3">
        <v>199347</v>
      </c>
    </row>
    <row r="52" spans="1:14" ht="12.75" x14ac:dyDescent="0.2">
      <c r="A52" s="2" t="s">
        <v>49</v>
      </c>
      <c r="B52" s="3">
        <v>1160</v>
      </c>
      <c r="C52" s="3">
        <v>2531</v>
      </c>
      <c r="D52" s="3">
        <v>35858</v>
      </c>
      <c r="E52" s="3">
        <v>39549</v>
      </c>
      <c r="F52" s="3">
        <v>0</v>
      </c>
      <c r="G52" s="3">
        <v>2564</v>
      </c>
      <c r="H52" s="3">
        <v>43367</v>
      </c>
      <c r="I52" s="3">
        <v>45931</v>
      </c>
      <c r="J52" s="3">
        <v>234</v>
      </c>
      <c r="K52" s="3">
        <v>24176</v>
      </c>
      <c r="L52" s="3">
        <v>101939</v>
      </c>
      <c r="M52" s="3">
        <v>126349</v>
      </c>
      <c r="N52" s="3">
        <v>211829</v>
      </c>
    </row>
    <row r="53" spans="1:14" ht="12.75" x14ac:dyDescent="0.2">
      <c r="A53" s="19" t="s">
        <v>22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x14ac:dyDescent="0.2">
      <c r="A54" s="2" t="s">
        <v>50</v>
      </c>
      <c r="B54" s="3">
        <v>1640</v>
      </c>
      <c r="C54" s="3">
        <v>1635</v>
      </c>
      <c r="D54" s="3">
        <v>34106</v>
      </c>
      <c r="E54" s="3">
        <v>37381</v>
      </c>
      <c r="F54" s="3">
        <v>0</v>
      </c>
      <c r="G54" s="3">
        <v>1901</v>
      </c>
      <c r="H54" s="3">
        <v>43045</v>
      </c>
      <c r="I54" s="3">
        <v>44946</v>
      </c>
      <c r="J54" s="3">
        <v>235</v>
      </c>
      <c r="K54" s="3">
        <v>26715</v>
      </c>
      <c r="L54" s="3">
        <v>103690</v>
      </c>
      <c r="M54" s="3">
        <v>130640</v>
      </c>
      <c r="N54" s="3">
        <v>212967</v>
      </c>
    </row>
    <row r="55" spans="1:14" ht="12.75" x14ac:dyDescent="0.2">
      <c r="A55" s="2" t="s">
        <v>51</v>
      </c>
      <c r="B55" s="3">
        <v>850</v>
      </c>
      <c r="C55" s="3">
        <v>1838</v>
      </c>
      <c r="D55" s="3">
        <v>35070</v>
      </c>
      <c r="E55" s="3">
        <v>37758</v>
      </c>
      <c r="F55" s="3">
        <v>0</v>
      </c>
      <c r="G55" s="3">
        <v>2150</v>
      </c>
      <c r="H55" s="3">
        <v>43889</v>
      </c>
      <c r="I55" s="3">
        <v>46039</v>
      </c>
      <c r="J55" s="3">
        <v>236</v>
      </c>
      <c r="K55" s="3">
        <v>25875</v>
      </c>
      <c r="L55" s="3">
        <v>104507</v>
      </c>
      <c r="M55" s="3">
        <v>130618</v>
      </c>
      <c r="N55" s="3">
        <v>214415</v>
      </c>
    </row>
    <row r="56" spans="1:14" ht="12.75" x14ac:dyDescent="0.2">
      <c r="A56" s="2" t="s">
        <v>52</v>
      </c>
      <c r="B56" s="3">
        <v>1199</v>
      </c>
      <c r="C56" s="3">
        <v>3533</v>
      </c>
      <c r="D56" s="3">
        <v>37875</v>
      </c>
      <c r="E56" s="3">
        <v>42607</v>
      </c>
      <c r="F56" s="3">
        <v>0</v>
      </c>
      <c r="G56" s="3">
        <v>2404</v>
      </c>
      <c r="H56" s="3">
        <v>45889</v>
      </c>
      <c r="I56" s="3">
        <v>48293</v>
      </c>
      <c r="J56" s="3">
        <v>237</v>
      </c>
      <c r="K56" s="3">
        <v>26016</v>
      </c>
      <c r="L56" s="3">
        <v>106238</v>
      </c>
      <c r="M56" s="3">
        <v>132491</v>
      </c>
      <c r="N56" s="3">
        <v>223391</v>
      </c>
    </row>
    <row r="57" spans="1:14" ht="12.75" x14ac:dyDescent="0.2">
      <c r="A57" s="2" t="s">
        <v>53</v>
      </c>
      <c r="B57" s="3">
        <v>1690</v>
      </c>
      <c r="C57" s="3">
        <v>2265</v>
      </c>
      <c r="D57" s="3">
        <v>37689</v>
      </c>
      <c r="E57" s="3">
        <v>41644</v>
      </c>
      <c r="F57" s="3">
        <v>0</v>
      </c>
      <c r="G57" s="3">
        <v>3744</v>
      </c>
      <c r="H57" s="3">
        <v>48010</v>
      </c>
      <c r="I57" s="3">
        <v>51754</v>
      </c>
      <c r="J57" s="3">
        <v>238</v>
      </c>
      <c r="K57" s="3">
        <v>26301</v>
      </c>
      <c r="L57" s="3">
        <v>105015</v>
      </c>
      <c r="M57" s="3">
        <v>131554</v>
      </c>
      <c r="N57" s="3">
        <v>224952</v>
      </c>
    </row>
    <row r="58" spans="1:14" ht="12.75" x14ac:dyDescent="0.2">
      <c r="A58" s="2" t="s">
        <v>54</v>
      </c>
      <c r="B58" s="3">
        <v>1278</v>
      </c>
      <c r="C58" s="3">
        <v>2659</v>
      </c>
      <c r="D58" s="3">
        <v>39288</v>
      </c>
      <c r="E58" s="3">
        <v>43225</v>
      </c>
      <c r="F58" s="3">
        <v>0</v>
      </c>
      <c r="G58" s="3">
        <v>4962</v>
      </c>
      <c r="H58" s="3">
        <v>49304</v>
      </c>
      <c r="I58" s="3">
        <v>54266</v>
      </c>
      <c r="J58" s="3">
        <v>239</v>
      </c>
      <c r="K58" s="3">
        <v>22469</v>
      </c>
      <c r="L58" s="3">
        <v>101207</v>
      </c>
      <c r="M58" s="3">
        <v>123915</v>
      </c>
      <c r="N58" s="3">
        <v>221406</v>
      </c>
    </row>
    <row r="59" spans="1:14" ht="12.75" x14ac:dyDescent="0.2">
      <c r="A59" s="2" t="s">
        <v>55</v>
      </c>
      <c r="B59" s="3">
        <v>1647</v>
      </c>
      <c r="C59" s="3">
        <v>3332</v>
      </c>
      <c r="D59" s="3">
        <v>43931</v>
      </c>
      <c r="E59" s="3">
        <v>48910</v>
      </c>
      <c r="F59" s="3">
        <v>0</v>
      </c>
      <c r="G59" s="3">
        <v>6415</v>
      </c>
      <c r="H59" s="3">
        <v>57938</v>
      </c>
      <c r="I59" s="3">
        <v>64353</v>
      </c>
      <c r="J59" s="3">
        <v>240</v>
      </c>
      <c r="K59" s="3">
        <v>21989</v>
      </c>
      <c r="L59" s="3">
        <v>96084</v>
      </c>
      <c r="M59" s="3">
        <v>118313</v>
      </c>
      <c r="N59" s="3">
        <v>231576</v>
      </c>
    </row>
    <row r="60" spans="1:14" ht="12.75" x14ac:dyDescent="0.2">
      <c r="A60" s="2" t="s">
        <v>56</v>
      </c>
      <c r="B60" s="3">
        <v>1512</v>
      </c>
      <c r="C60" s="3">
        <v>3427</v>
      </c>
      <c r="D60" s="3">
        <v>40493</v>
      </c>
      <c r="E60" s="3">
        <v>45432</v>
      </c>
      <c r="F60" s="3">
        <v>0</v>
      </c>
      <c r="G60" s="3">
        <v>7563</v>
      </c>
      <c r="H60" s="3">
        <v>60393</v>
      </c>
      <c r="I60" s="3">
        <v>67956</v>
      </c>
      <c r="J60" s="3">
        <v>241</v>
      </c>
      <c r="K60" s="3">
        <v>21439</v>
      </c>
      <c r="L60" s="3">
        <v>93901</v>
      </c>
      <c r="M60" s="3">
        <v>115581</v>
      </c>
      <c r="N60" s="3">
        <v>228969</v>
      </c>
    </row>
    <row r="61" spans="1:14" ht="12.75" x14ac:dyDescent="0.2">
      <c r="A61" s="2" t="s">
        <v>57</v>
      </c>
      <c r="B61" s="3">
        <v>1825</v>
      </c>
      <c r="C61" s="3">
        <v>3417</v>
      </c>
      <c r="D61" s="3">
        <v>41558</v>
      </c>
      <c r="E61" s="3">
        <v>46800</v>
      </c>
      <c r="F61" s="3">
        <v>0</v>
      </c>
      <c r="G61" s="3">
        <v>6540</v>
      </c>
      <c r="H61" s="3">
        <v>59696</v>
      </c>
      <c r="I61" s="3">
        <v>66236</v>
      </c>
      <c r="J61" s="3">
        <v>241</v>
      </c>
      <c r="K61" s="3">
        <v>22899</v>
      </c>
      <c r="L61" s="3">
        <v>95347</v>
      </c>
      <c r="M61" s="3">
        <v>118487</v>
      </c>
      <c r="N61" s="3">
        <v>231523</v>
      </c>
    </row>
    <row r="62" spans="1:14" ht="12.75" x14ac:dyDescent="0.2">
      <c r="A62" s="2" t="s">
        <v>61</v>
      </c>
      <c r="B62" s="3">
        <v>964</v>
      </c>
      <c r="C62" s="3">
        <v>3717</v>
      </c>
      <c r="D62" s="3">
        <v>40216</v>
      </c>
      <c r="E62" s="3">
        <v>44897</v>
      </c>
      <c r="F62" s="3">
        <v>0</v>
      </c>
      <c r="G62" s="3">
        <v>7012</v>
      </c>
      <c r="H62" s="3">
        <v>59043</v>
      </c>
      <c r="I62" s="3">
        <v>66055</v>
      </c>
      <c r="J62" s="3">
        <v>275</v>
      </c>
      <c r="K62" s="3">
        <v>22982</v>
      </c>
      <c r="L62" s="3">
        <v>95955</v>
      </c>
      <c r="M62" s="3">
        <v>119212</v>
      </c>
      <c r="N62" s="3">
        <v>230164</v>
      </c>
    </row>
    <row r="63" spans="1:14" ht="12.75" x14ac:dyDescent="0.2">
      <c r="A63" s="2" t="s">
        <v>58</v>
      </c>
      <c r="B63" s="3">
        <v>1726</v>
      </c>
      <c r="C63" s="3">
        <v>2891</v>
      </c>
      <c r="D63" s="3">
        <v>39786</v>
      </c>
      <c r="E63" s="3">
        <v>44403</v>
      </c>
      <c r="F63" s="3">
        <v>0</v>
      </c>
      <c r="G63" s="3">
        <v>2418</v>
      </c>
      <c r="H63" s="3">
        <v>59353</v>
      </c>
      <c r="I63" s="3">
        <v>61771</v>
      </c>
      <c r="J63" s="3">
        <v>241</v>
      </c>
      <c r="K63" s="3">
        <v>38271</v>
      </c>
      <c r="L63" s="3">
        <v>96192</v>
      </c>
      <c r="M63" s="3">
        <v>134704</v>
      </c>
      <c r="N63" s="3">
        <v>240878</v>
      </c>
    </row>
    <row r="64" spans="1:14" ht="12.75" x14ac:dyDescent="0.2">
      <c r="A64" s="2" t="s">
        <v>59</v>
      </c>
      <c r="B64" s="3">
        <v>1584</v>
      </c>
      <c r="C64" s="3">
        <v>2610</v>
      </c>
      <c r="D64" s="3">
        <v>40056</v>
      </c>
      <c r="E64" s="3">
        <v>44250</v>
      </c>
      <c r="F64" s="3">
        <v>5</v>
      </c>
      <c r="G64" s="3">
        <v>2491</v>
      </c>
      <c r="H64" s="3">
        <v>58584</v>
      </c>
      <c r="I64" s="3">
        <v>61080</v>
      </c>
      <c r="J64" s="3">
        <v>279</v>
      </c>
      <c r="K64" s="3">
        <v>39507</v>
      </c>
      <c r="L64" s="3">
        <v>97245</v>
      </c>
      <c r="M64" s="3">
        <v>137031</v>
      </c>
      <c r="N64" s="3">
        <v>242361</v>
      </c>
    </row>
    <row r="65" spans="1:14" ht="12.75" x14ac:dyDescent="0.2">
      <c r="A65" s="2" t="s">
        <v>49</v>
      </c>
      <c r="B65" s="3">
        <v>1705</v>
      </c>
      <c r="C65" s="3">
        <v>3153</v>
      </c>
      <c r="D65" s="3">
        <v>41896</v>
      </c>
      <c r="E65" s="3">
        <v>46754</v>
      </c>
      <c r="F65" s="3">
        <v>0</v>
      </c>
      <c r="G65" s="3">
        <v>2979</v>
      </c>
      <c r="H65" s="3">
        <v>59576</v>
      </c>
      <c r="I65" s="3">
        <v>62555</v>
      </c>
      <c r="J65" s="3">
        <v>279</v>
      </c>
      <c r="K65" s="3">
        <v>38803</v>
      </c>
      <c r="L65" s="3">
        <v>97883</v>
      </c>
      <c r="M65" s="3">
        <v>136965</v>
      </c>
      <c r="N65" s="3">
        <v>246274</v>
      </c>
    </row>
    <row r="66" spans="1:14" ht="12.75" x14ac:dyDescent="0.2">
      <c r="A66" s="19" t="s">
        <v>23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x14ac:dyDescent="0.2">
      <c r="A67" s="2" t="s">
        <v>50</v>
      </c>
      <c r="B67" s="3">
        <v>1457</v>
      </c>
      <c r="C67" s="3">
        <v>2866</v>
      </c>
      <c r="D67" s="3">
        <v>40836</v>
      </c>
      <c r="E67" s="3">
        <v>45159</v>
      </c>
      <c r="F67" s="3">
        <v>0</v>
      </c>
      <c r="G67" s="3">
        <v>2206</v>
      </c>
      <c r="H67" s="3">
        <v>59011</v>
      </c>
      <c r="I67" s="3">
        <v>61217</v>
      </c>
      <c r="J67" s="3">
        <v>5279</v>
      </c>
      <c r="K67" s="3">
        <v>40378</v>
      </c>
      <c r="L67" s="3">
        <v>98923</v>
      </c>
      <c r="M67" s="3">
        <v>144580</v>
      </c>
      <c r="N67" s="3">
        <v>250956</v>
      </c>
    </row>
    <row r="68" spans="1:14" ht="12.75" x14ac:dyDescent="0.2">
      <c r="A68" s="2" t="s">
        <v>51</v>
      </c>
      <c r="B68" s="3">
        <v>1763</v>
      </c>
      <c r="C68" s="3">
        <v>3257</v>
      </c>
      <c r="D68" s="3">
        <v>43743</v>
      </c>
      <c r="E68" s="3">
        <v>48763</v>
      </c>
      <c r="F68" s="3">
        <v>0</v>
      </c>
      <c r="G68" s="3">
        <v>2206</v>
      </c>
      <c r="H68" s="3">
        <v>60033</v>
      </c>
      <c r="I68" s="3">
        <v>62239</v>
      </c>
      <c r="J68" s="3">
        <v>5133</v>
      </c>
      <c r="K68" s="3">
        <v>42192</v>
      </c>
      <c r="L68" s="3">
        <v>100504</v>
      </c>
      <c r="M68" s="3">
        <v>147829</v>
      </c>
      <c r="N68" s="3">
        <v>258831</v>
      </c>
    </row>
    <row r="69" spans="1:14" ht="12.75" x14ac:dyDescent="0.2">
      <c r="A69" s="2" t="s">
        <v>52</v>
      </c>
      <c r="B69" s="3">
        <v>2503</v>
      </c>
      <c r="C69" s="3">
        <v>2937</v>
      </c>
      <c r="D69" s="3">
        <v>46372</v>
      </c>
      <c r="E69" s="3">
        <v>51812</v>
      </c>
      <c r="F69" s="3">
        <v>0</v>
      </c>
      <c r="G69" s="3">
        <v>2627</v>
      </c>
      <c r="H69" s="3">
        <v>61212</v>
      </c>
      <c r="I69" s="3">
        <v>63839</v>
      </c>
      <c r="J69" s="3">
        <v>8931</v>
      </c>
      <c r="K69" s="3">
        <v>43367</v>
      </c>
      <c r="L69" s="3">
        <v>102069</v>
      </c>
      <c r="M69" s="3">
        <v>154367</v>
      </c>
      <c r="N69" s="3">
        <v>270018</v>
      </c>
    </row>
    <row r="70" spans="1:14" ht="12.75" x14ac:dyDescent="0.2">
      <c r="A70" s="2" t="s">
        <v>53</v>
      </c>
      <c r="B70" s="3">
        <v>1054</v>
      </c>
      <c r="C70" s="3">
        <v>3243</v>
      </c>
      <c r="D70" s="3">
        <v>44693</v>
      </c>
      <c r="E70" s="3">
        <v>48990</v>
      </c>
      <c r="F70" s="3">
        <v>0</v>
      </c>
      <c r="G70" s="3">
        <v>4065</v>
      </c>
      <c r="H70" s="3">
        <v>62728</v>
      </c>
      <c r="I70" s="3">
        <v>66793</v>
      </c>
      <c r="J70" s="3">
        <v>8931</v>
      </c>
      <c r="K70" s="3">
        <v>44143</v>
      </c>
      <c r="L70" s="3">
        <v>103478</v>
      </c>
      <c r="M70" s="3">
        <v>156552</v>
      </c>
      <c r="N70" s="3">
        <v>272335</v>
      </c>
    </row>
    <row r="71" spans="1:14" ht="12.75" x14ac:dyDescent="0.2">
      <c r="A71" s="2" t="s">
        <v>54</v>
      </c>
      <c r="B71" s="3">
        <v>2386</v>
      </c>
      <c r="C71" s="3">
        <v>3527</v>
      </c>
      <c r="D71" s="3">
        <v>47961</v>
      </c>
      <c r="E71" s="3">
        <v>53874</v>
      </c>
      <c r="F71" s="3">
        <v>15</v>
      </c>
      <c r="G71" s="3">
        <v>2629</v>
      </c>
      <c r="H71" s="3">
        <v>63877</v>
      </c>
      <c r="I71" s="3">
        <v>66521</v>
      </c>
      <c r="J71" s="3">
        <v>8934</v>
      </c>
      <c r="K71" s="3">
        <v>45202</v>
      </c>
      <c r="L71" s="3">
        <v>103126</v>
      </c>
      <c r="M71" s="3">
        <v>157262</v>
      </c>
      <c r="N71" s="3">
        <v>277657</v>
      </c>
    </row>
    <row r="72" spans="1:14" ht="12.75" x14ac:dyDescent="0.2">
      <c r="A72" s="2" t="s">
        <v>55</v>
      </c>
      <c r="B72" s="3">
        <v>1177</v>
      </c>
      <c r="C72" s="3">
        <v>11215</v>
      </c>
      <c r="D72" s="3">
        <v>45620</v>
      </c>
      <c r="E72" s="3">
        <v>58012</v>
      </c>
      <c r="F72" s="3">
        <v>15</v>
      </c>
      <c r="G72" s="3">
        <v>2270</v>
      </c>
      <c r="H72" s="3">
        <v>64801</v>
      </c>
      <c r="I72" s="3">
        <v>67086</v>
      </c>
      <c r="J72" s="3">
        <v>8934</v>
      </c>
      <c r="K72" s="3">
        <v>42272</v>
      </c>
      <c r="L72" s="3">
        <v>105622</v>
      </c>
      <c r="M72" s="3">
        <v>156828</v>
      </c>
      <c r="N72" s="3">
        <v>281926</v>
      </c>
    </row>
    <row r="73" spans="1:14" ht="12.75" x14ac:dyDescent="0.2">
      <c r="A73" s="2" t="s">
        <v>56</v>
      </c>
      <c r="B73" s="3">
        <v>1494</v>
      </c>
      <c r="C73" s="3">
        <v>3277</v>
      </c>
      <c r="D73" s="3">
        <v>48045</v>
      </c>
      <c r="E73" s="3">
        <v>52816</v>
      </c>
      <c r="F73" s="3">
        <v>15</v>
      </c>
      <c r="G73" s="3">
        <v>3708</v>
      </c>
      <c r="H73" s="3">
        <v>66687</v>
      </c>
      <c r="I73" s="3">
        <v>70410</v>
      </c>
      <c r="J73" s="3">
        <v>8934</v>
      </c>
      <c r="K73" s="3">
        <v>48292</v>
      </c>
      <c r="L73" s="3">
        <v>106221</v>
      </c>
      <c r="M73" s="3">
        <v>163447</v>
      </c>
      <c r="N73" s="3">
        <v>286673</v>
      </c>
    </row>
    <row r="74" spans="1:14" ht="12.75" x14ac:dyDescent="0.2">
      <c r="A74" s="2" t="s">
        <v>57</v>
      </c>
      <c r="B74" s="3">
        <v>1</v>
      </c>
      <c r="C74" s="3">
        <v>3782</v>
      </c>
      <c r="D74" s="3">
        <v>53080</v>
      </c>
      <c r="E74" s="3">
        <v>56863</v>
      </c>
      <c r="F74" s="3">
        <v>15</v>
      </c>
      <c r="G74" s="3">
        <v>2359</v>
      </c>
      <c r="H74" s="3">
        <v>66718</v>
      </c>
      <c r="I74" s="3">
        <v>69092</v>
      </c>
      <c r="J74" s="3">
        <v>14065</v>
      </c>
      <c r="K74" s="3">
        <v>46259</v>
      </c>
      <c r="L74" s="3">
        <v>105707</v>
      </c>
      <c r="M74" s="3">
        <v>166031</v>
      </c>
      <c r="N74" s="3">
        <v>291986</v>
      </c>
    </row>
    <row r="75" spans="1:14" ht="12.75" x14ac:dyDescent="0.2">
      <c r="A75" s="2" t="s">
        <v>61</v>
      </c>
      <c r="B75" s="3">
        <v>1445</v>
      </c>
      <c r="C75" s="3">
        <v>3592</v>
      </c>
      <c r="D75" s="3">
        <v>52958</v>
      </c>
      <c r="E75" s="3">
        <v>57995</v>
      </c>
      <c r="F75" s="3">
        <v>15</v>
      </c>
      <c r="G75" s="3">
        <v>1595</v>
      </c>
      <c r="H75" s="3">
        <v>68409</v>
      </c>
      <c r="I75" s="3">
        <v>70019</v>
      </c>
      <c r="J75" s="3">
        <v>14217</v>
      </c>
      <c r="K75" s="3">
        <v>46644</v>
      </c>
      <c r="L75" s="3">
        <v>104488</v>
      </c>
      <c r="M75" s="3">
        <v>165349</v>
      </c>
      <c r="N75" s="3">
        <v>293363</v>
      </c>
    </row>
    <row r="76" spans="1:14" ht="12.75" x14ac:dyDescent="0.2">
      <c r="A76" s="2" t="s">
        <v>58</v>
      </c>
      <c r="B76" s="3">
        <v>1472</v>
      </c>
      <c r="C76" s="3">
        <v>4401</v>
      </c>
      <c r="D76" s="3">
        <v>50619</v>
      </c>
      <c r="E76" s="3">
        <v>56492</v>
      </c>
      <c r="F76" s="3">
        <v>9</v>
      </c>
      <c r="G76" s="3">
        <v>1366</v>
      </c>
      <c r="H76" s="3">
        <v>68072</v>
      </c>
      <c r="I76" s="3">
        <v>69447</v>
      </c>
      <c r="J76" s="3">
        <v>19217</v>
      </c>
      <c r="K76" s="3">
        <v>48569</v>
      </c>
      <c r="L76" s="3">
        <v>104394</v>
      </c>
      <c r="M76" s="3">
        <v>172180</v>
      </c>
      <c r="N76" s="3">
        <v>298119</v>
      </c>
    </row>
    <row r="77" spans="1:14" ht="12.75" x14ac:dyDescent="0.2">
      <c r="A77" s="2" t="s">
        <v>59</v>
      </c>
      <c r="B77" s="3">
        <v>1127</v>
      </c>
      <c r="C77" s="3">
        <v>3533</v>
      </c>
      <c r="D77" s="3">
        <v>51404</v>
      </c>
      <c r="E77" s="3">
        <v>56064</v>
      </c>
      <c r="F77" s="3">
        <v>14</v>
      </c>
      <c r="G77" s="3">
        <v>1421</v>
      </c>
      <c r="H77" s="3">
        <v>67994</v>
      </c>
      <c r="I77" s="3">
        <v>69429</v>
      </c>
      <c r="J77" s="3">
        <v>19221</v>
      </c>
      <c r="K77" s="3">
        <v>50078</v>
      </c>
      <c r="L77" s="3">
        <v>104113</v>
      </c>
      <c r="M77" s="3">
        <v>173412</v>
      </c>
      <c r="N77" s="3">
        <v>298905</v>
      </c>
    </row>
    <row r="78" spans="1:14" ht="12.75" x14ac:dyDescent="0.2">
      <c r="A78" s="2" t="s">
        <v>49</v>
      </c>
      <c r="B78" s="3">
        <v>979</v>
      </c>
      <c r="C78" s="3">
        <v>3078</v>
      </c>
      <c r="D78" s="3">
        <v>54315</v>
      </c>
      <c r="E78" s="3">
        <v>58372</v>
      </c>
      <c r="F78" s="3">
        <v>14</v>
      </c>
      <c r="G78" s="3">
        <v>887</v>
      </c>
      <c r="H78" s="3">
        <v>68374</v>
      </c>
      <c r="I78" s="3">
        <v>69275</v>
      </c>
      <c r="J78" s="3">
        <v>19219</v>
      </c>
      <c r="K78" s="3">
        <v>49418</v>
      </c>
      <c r="L78" s="3">
        <v>106435</v>
      </c>
      <c r="M78" s="3">
        <v>175072</v>
      </c>
      <c r="N78" s="3">
        <v>302719</v>
      </c>
    </row>
    <row r="79" spans="1:14" ht="15" customHeight="1" x14ac:dyDescent="0.2">
      <c r="A79" s="19" t="s">
        <v>24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ht="12.75" x14ac:dyDescent="0.2">
      <c r="A80" s="2" t="s">
        <v>50</v>
      </c>
      <c r="B80" s="3">
        <v>1568</v>
      </c>
      <c r="C80" s="3">
        <v>2919</v>
      </c>
      <c r="D80" s="3">
        <v>55036</v>
      </c>
      <c r="E80" s="3">
        <v>59523</v>
      </c>
      <c r="F80" s="3">
        <v>14</v>
      </c>
      <c r="G80" s="3">
        <v>1685</v>
      </c>
      <c r="H80" s="3">
        <v>68325</v>
      </c>
      <c r="I80" s="3">
        <v>70024</v>
      </c>
      <c r="J80" s="3">
        <v>19527</v>
      </c>
      <c r="K80" s="3">
        <v>52757</v>
      </c>
      <c r="L80" s="3">
        <v>107319</v>
      </c>
      <c r="M80" s="3">
        <v>179603</v>
      </c>
      <c r="N80" s="3">
        <v>309150</v>
      </c>
    </row>
    <row r="81" spans="1:14" ht="12.75" x14ac:dyDescent="0.2">
      <c r="A81" s="2" t="s">
        <v>51</v>
      </c>
      <c r="B81" s="3">
        <v>1833</v>
      </c>
      <c r="C81" s="3">
        <v>4039</v>
      </c>
      <c r="D81" s="3">
        <v>52781</v>
      </c>
      <c r="E81" s="3">
        <v>58653</v>
      </c>
      <c r="F81" s="3">
        <v>14</v>
      </c>
      <c r="G81" s="3">
        <v>1397</v>
      </c>
      <c r="H81" s="3">
        <v>69459</v>
      </c>
      <c r="I81" s="3">
        <v>70870</v>
      </c>
      <c r="J81" s="3">
        <v>19868</v>
      </c>
      <c r="K81" s="3">
        <v>53542</v>
      </c>
      <c r="L81" s="3">
        <v>110704</v>
      </c>
      <c r="M81" s="3">
        <v>184114</v>
      </c>
      <c r="N81" s="3">
        <v>313637</v>
      </c>
    </row>
    <row r="82" spans="1:14" ht="12.75" x14ac:dyDescent="0.2">
      <c r="A82" s="2" t="s">
        <v>52</v>
      </c>
      <c r="B82" s="3">
        <v>1616</v>
      </c>
      <c r="C82" s="3">
        <v>5189</v>
      </c>
      <c r="D82" s="3">
        <v>55357</v>
      </c>
      <c r="E82" s="3">
        <v>62162</v>
      </c>
      <c r="F82" s="3">
        <v>14</v>
      </c>
      <c r="G82" s="3">
        <v>1594</v>
      </c>
      <c r="H82" s="3">
        <v>71019</v>
      </c>
      <c r="I82" s="3">
        <v>72627</v>
      </c>
      <c r="J82" s="3">
        <v>21955</v>
      </c>
      <c r="K82" s="3">
        <v>56749</v>
      </c>
      <c r="L82" s="3">
        <v>112347</v>
      </c>
      <c r="M82" s="3">
        <v>191051</v>
      </c>
      <c r="N82" s="3">
        <v>325840</v>
      </c>
    </row>
    <row r="83" spans="1:14" ht="12.75" x14ac:dyDescent="0.2">
      <c r="A83" s="2" t="s">
        <v>53</v>
      </c>
      <c r="B83" s="3">
        <v>1180</v>
      </c>
      <c r="C83" s="3">
        <v>4329</v>
      </c>
      <c r="D83" s="3">
        <v>57126</v>
      </c>
      <c r="E83" s="3">
        <v>62635</v>
      </c>
      <c r="F83" s="3">
        <v>14</v>
      </c>
      <c r="G83" s="3">
        <v>2595</v>
      </c>
      <c r="H83" s="3">
        <v>70288</v>
      </c>
      <c r="I83" s="3">
        <v>72897</v>
      </c>
      <c r="J83" s="3">
        <v>22045</v>
      </c>
      <c r="K83" s="3">
        <v>57985</v>
      </c>
      <c r="L83" s="3">
        <v>112961</v>
      </c>
      <c r="M83" s="3">
        <v>192991</v>
      </c>
      <c r="N83" s="3">
        <v>328523</v>
      </c>
    </row>
    <row r="84" spans="1:14" ht="12.75" x14ac:dyDescent="0.2">
      <c r="A84" s="2" t="s">
        <v>54</v>
      </c>
      <c r="B84" s="3">
        <v>1789</v>
      </c>
      <c r="C84" s="3">
        <v>4946</v>
      </c>
      <c r="D84" s="3">
        <v>53975</v>
      </c>
      <c r="E84" s="3">
        <v>60710</v>
      </c>
      <c r="F84" s="3">
        <v>14</v>
      </c>
      <c r="G84" s="3">
        <v>2360</v>
      </c>
      <c r="H84" s="3">
        <v>71960</v>
      </c>
      <c r="I84" s="3">
        <v>74334</v>
      </c>
      <c r="J84" s="3">
        <v>22045</v>
      </c>
      <c r="K84" s="3">
        <v>63927</v>
      </c>
      <c r="L84" s="3">
        <v>111500</v>
      </c>
      <c r="M84" s="3">
        <v>197472</v>
      </c>
      <c r="N84" s="3">
        <v>332516</v>
      </c>
    </row>
    <row r="85" spans="1:14" ht="12.75" x14ac:dyDescent="0.2">
      <c r="A85" s="2" t="s">
        <v>55</v>
      </c>
      <c r="B85" s="3">
        <v>1503</v>
      </c>
      <c r="C85" s="3">
        <v>4528</v>
      </c>
      <c r="D85" s="3">
        <v>53568</v>
      </c>
      <c r="E85" s="3">
        <v>59599</v>
      </c>
      <c r="F85" s="3">
        <v>14</v>
      </c>
      <c r="G85" s="3">
        <v>3282</v>
      </c>
      <c r="H85" s="3">
        <v>72887</v>
      </c>
      <c r="I85" s="3">
        <v>76183</v>
      </c>
      <c r="J85" s="3">
        <v>22048</v>
      </c>
      <c r="K85" s="3">
        <v>62792</v>
      </c>
      <c r="L85" s="3">
        <v>116266</v>
      </c>
      <c r="M85" s="3">
        <v>201106</v>
      </c>
      <c r="N85" s="3">
        <v>336888</v>
      </c>
    </row>
    <row r="86" spans="1:14" ht="12.75" x14ac:dyDescent="0.2">
      <c r="A86" s="2" t="s">
        <v>56</v>
      </c>
      <c r="B86" s="3">
        <v>1679</v>
      </c>
      <c r="C86" s="3">
        <v>5895</v>
      </c>
      <c r="D86" s="3">
        <v>53733</v>
      </c>
      <c r="E86" s="3">
        <v>61307</v>
      </c>
      <c r="F86" s="3">
        <v>14</v>
      </c>
      <c r="G86" s="3">
        <v>4680</v>
      </c>
      <c r="H86" s="3">
        <v>74907</v>
      </c>
      <c r="I86" s="3">
        <v>79601</v>
      </c>
      <c r="J86" s="3">
        <v>22050</v>
      </c>
      <c r="K86" s="3">
        <v>63580</v>
      </c>
      <c r="L86" s="3">
        <v>115451</v>
      </c>
      <c r="M86" s="3">
        <v>201081</v>
      </c>
      <c r="N86" s="3">
        <v>341989</v>
      </c>
    </row>
    <row r="87" spans="1:14" ht="12.75" x14ac:dyDescent="0.2">
      <c r="A87" s="2" t="s">
        <v>57</v>
      </c>
      <c r="B87" s="3">
        <v>1881</v>
      </c>
      <c r="C87" s="3">
        <v>5082</v>
      </c>
      <c r="D87" s="3">
        <v>50635</v>
      </c>
      <c r="E87" s="3">
        <v>57598</v>
      </c>
      <c r="F87" s="3">
        <v>1</v>
      </c>
      <c r="G87" s="3">
        <v>4110</v>
      </c>
      <c r="H87" s="3">
        <v>75731</v>
      </c>
      <c r="I87" s="3">
        <v>79842</v>
      </c>
      <c r="J87" s="3">
        <v>22054</v>
      </c>
      <c r="K87" s="3">
        <v>64387</v>
      </c>
      <c r="L87" s="3">
        <v>116205</v>
      </c>
      <c r="M87" s="3">
        <v>202646</v>
      </c>
      <c r="N87" s="3">
        <v>340086</v>
      </c>
    </row>
    <row r="88" spans="1:14" ht="12.75" x14ac:dyDescent="0.2">
      <c r="A88" s="2" t="s">
        <v>61</v>
      </c>
      <c r="B88" s="3">
        <v>1260</v>
      </c>
      <c r="C88" s="3">
        <v>6673</v>
      </c>
      <c r="D88" s="3">
        <v>55535</v>
      </c>
      <c r="E88" s="3">
        <v>63468</v>
      </c>
      <c r="F88" s="3">
        <v>1</v>
      </c>
      <c r="G88" s="3">
        <v>4612</v>
      </c>
      <c r="H88" s="3">
        <v>75047</v>
      </c>
      <c r="I88" s="3">
        <v>79660</v>
      </c>
      <c r="J88" s="3">
        <v>22053</v>
      </c>
      <c r="K88" s="3">
        <v>61083</v>
      </c>
      <c r="L88" s="3">
        <v>120345</v>
      </c>
      <c r="M88" s="3">
        <v>203481</v>
      </c>
      <c r="N88" s="3">
        <v>346609</v>
      </c>
    </row>
    <row r="89" spans="1:14" ht="12.75" x14ac:dyDescent="0.2">
      <c r="A89" s="2" t="s">
        <v>58</v>
      </c>
      <c r="B89" s="3">
        <v>1975</v>
      </c>
      <c r="C89" s="3">
        <v>4617</v>
      </c>
      <c r="D89" s="3">
        <v>59671</v>
      </c>
      <c r="E89" s="3">
        <v>66263</v>
      </c>
      <c r="F89" s="3">
        <v>1</v>
      </c>
      <c r="G89" s="3">
        <v>3366</v>
      </c>
      <c r="H89" s="3">
        <v>75194</v>
      </c>
      <c r="I89" s="3">
        <v>78561</v>
      </c>
      <c r="J89" s="3">
        <v>27986</v>
      </c>
      <c r="K89" s="3">
        <v>56123</v>
      </c>
      <c r="L89" s="3">
        <v>124402</v>
      </c>
      <c r="M89" s="3">
        <v>208511</v>
      </c>
      <c r="N89" s="3">
        <v>353335</v>
      </c>
    </row>
    <row r="90" spans="1:14" ht="12.75" x14ac:dyDescent="0.2">
      <c r="A90" s="2" t="s">
        <v>59</v>
      </c>
      <c r="B90" s="3">
        <v>1100</v>
      </c>
      <c r="C90" s="3">
        <v>4502</v>
      </c>
      <c r="D90" s="3">
        <v>59565</v>
      </c>
      <c r="E90" s="3">
        <v>65167</v>
      </c>
      <c r="F90" s="3">
        <v>1</v>
      </c>
      <c r="G90" s="3">
        <v>5557</v>
      </c>
      <c r="H90" s="3">
        <v>76731</v>
      </c>
      <c r="I90" s="3">
        <v>82289</v>
      </c>
      <c r="J90" s="3">
        <v>27989</v>
      </c>
      <c r="K90" s="3">
        <v>59928</v>
      </c>
      <c r="L90" s="3">
        <v>126159</v>
      </c>
      <c r="M90" s="3">
        <v>214076</v>
      </c>
      <c r="N90" s="3">
        <v>361532</v>
      </c>
    </row>
    <row r="91" spans="1:14" ht="12.75" x14ac:dyDescent="0.2">
      <c r="A91" s="2" t="s">
        <v>49</v>
      </c>
      <c r="B91" s="3">
        <v>1529</v>
      </c>
      <c r="C91" s="3">
        <v>6862</v>
      </c>
      <c r="D91" s="3">
        <v>55227</v>
      </c>
      <c r="E91" s="3">
        <v>63618</v>
      </c>
      <c r="F91" s="3">
        <v>1</v>
      </c>
      <c r="G91" s="3">
        <v>4749</v>
      </c>
      <c r="H91" s="3">
        <v>78612</v>
      </c>
      <c r="I91" s="3">
        <v>83362</v>
      </c>
      <c r="J91" s="3">
        <v>28389</v>
      </c>
      <c r="K91" s="3">
        <v>57077</v>
      </c>
      <c r="L91" s="3">
        <v>128718</v>
      </c>
      <c r="M91" s="3">
        <v>214184</v>
      </c>
      <c r="N91" s="3">
        <v>361164</v>
      </c>
    </row>
    <row r="92" spans="1:14" ht="12.75" x14ac:dyDescent="0.2">
      <c r="A92" s="19" t="s">
        <v>43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12.75" x14ac:dyDescent="0.2">
      <c r="A93" s="2" t="s">
        <v>50</v>
      </c>
      <c r="B93" s="3">
        <v>1755</v>
      </c>
      <c r="C93" s="3">
        <v>4576</v>
      </c>
      <c r="D93" s="3">
        <v>65304</v>
      </c>
      <c r="E93" s="3">
        <v>71635</v>
      </c>
      <c r="F93" s="3">
        <v>1</v>
      </c>
      <c r="G93" s="3">
        <v>4782</v>
      </c>
      <c r="H93" s="3">
        <v>74317</v>
      </c>
      <c r="I93" s="3">
        <v>79100</v>
      </c>
      <c r="J93" s="3">
        <v>27776</v>
      </c>
      <c r="K93" s="3">
        <v>57774</v>
      </c>
      <c r="L93" s="3">
        <v>129302</v>
      </c>
      <c r="M93" s="3">
        <v>214852</v>
      </c>
      <c r="N93" s="3">
        <v>365587</v>
      </c>
    </row>
    <row r="94" spans="1:14" ht="12.75" x14ac:dyDescent="0.2">
      <c r="A94" s="2" t="s">
        <v>51</v>
      </c>
      <c r="B94" s="3">
        <v>1099</v>
      </c>
      <c r="C94" s="3">
        <v>4981</v>
      </c>
      <c r="D94" s="3">
        <v>64718</v>
      </c>
      <c r="E94" s="3">
        <v>70798</v>
      </c>
      <c r="F94" s="3">
        <v>1</v>
      </c>
      <c r="G94" s="3">
        <v>3914</v>
      </c>
      <c r="H94" s="3">
        <v>74052</v>
      </c>
      <c r="I94" s="3">
        <v>77967</v>
      </c>
      <c r="J94" s="3">
        <v>30716</v>
      </c>
      <c r="K94" s="3">
        <v>59797</v>
      </c>
      <c r="L94" s="3">
        <v>131615</v>
      </c>
      <c r="M94" s="3">
        <v>222128</v>
      </c>
      <c r="N94" s="3">
        <v>370893</v>
      </c>
    </row>
    <row r="95" spans="1:14" ht="12.75" x14ac:dyDescent="0.2">
      <c r="A95" s="2" t="s">
        <v>52</v>
      </c>
      <c r="B95" s="3">
        <v>2136</v>
      </c>
      <c r="C95" s="3">
        <v>8146</v>
      </c>
      <c r="D95" s="3">
        <v>70752</v>
      </c>
      <c r="E95" s="3">
        <v>81034</v>
      </c>
      <c r="F95" s="3">
        <v>0</v>
      </c>
      <c r="G95" s="3">
        <v>6036</v>
      </c>
      <c r="H95" s="3">
        <v>75844</v>
      </c>
      <c r="I95" s="3">
        <v>81880</v>
      </c>
      <c r="J95" s="3">
        <v>38717</v>
      </c>
      <c r="K95" s="3">
        <v>60454</v>
      </c>
      <c r="L95" s="3">
        <v>129563</v>
      </c>
      <c r="M95" s="3">
        <v>228734</v>
      </c>
      <c r="N95" s="3">
        <v>391648</v>
      </c>
    </row>
    <row r="96" spans="1:14" ht="12.75" x14ac:dyDescent="0.2">
      <c r="A96" s="2" t="s">
        <v>53</v>
      </c>
      <c r="B96" s="3">
        <v>1638</v>
      </c>
      <c r="C96" s="3">
        <v>8021</v>
      </c>
      <c r="D96" s="3">
        <v>65750</v>
      </c>
      <c r="E96" s="3">
        <v>75409</v>
      </c>
      <c r="F96" s="3">
        <v>0</v>
      </c>
      <c r="G96" s="3">
        <v>5520</v>
      </c>
      <c r="H96" s="3">
        <v>77271</v>
      </c>
      <c r="I96" s="3">
        <v>82791</v>
      </c>
      <c r="J96" s="3">
        <v>38718</v>
      </c>
      <c r="K96" s="3">
        <v>60991</v>
      </c>
      <c r="L96" s="3">
        <v>131403</v>
      </c>
      <c r="M96" s="3">
        <v>231112</v>
      </c>
      <c r="N96" s="3">
        <v>389312</v>
      </c>
    </row>
    <row r="97" spans="1:14" ht="12.75" x14ac:dyDescent="0.2">
      <c r="A97" s="2" t="s">
        <v>54</v>
      </c>
      <c r="B97" s="3">
        <v>1797</v>
      </c>
      <c r="C97" s="3">
        <v>6935</v>
      </c>
      <c r="D97" s="3">
        <v>70070</v>
      </c>
      <c r="E97" s="3">
        <v>78802</v>
      </c>
      <c r="F97" s="3">
        <v>0</v>
      </c>
      <c r="G97" s="3">
        <v>5791</v>
      </c>
      <c r="H97" s="3">
        <v>78485</v>
      </c>
      <c r="I97" s="3">
        <v>84276</v>
      </c>
      <c r="J97" s="3">
        <v>39421</v>
      </c>
      <c r="K97" s="3">
        <v>61682</v>
      </c>
      <c r="L97" s="3">
        <v>134426</v>
      </c>
      <c r="M97" s="3">
        <v>235529</v>
      </c>
      <c r="N97" s="3">
        <v>398607</v>
      </c>
    </row>
    <row r="98" spans="1:14" ht="12.75" x14ac:dyDescent="0.2">
      <c r="A98" s="2" t="s">
        <v>55</v>
      </c>
      <c r="B98" s="3">
        <v>1881</v>
      </c>
      <c r="C98" s="3">
        <v>9746</v>
      </c>
      <c r="D98" s="3">
        <v>71833</v>
      </c>
      <c r="E98" s="3">
        <v>83460</v>
      </c>
      <c r="F98" s="3">
        <v>0</v>
      </c>
      <c r="G98" s="3">
        <v>6342</v>
      </c>
      <c r="H98" s="3">
        <v>78790</v>
      </c>
      <c r="I98" s="3">
        <v>85132</v>
      </c>
      <c r="J98" s="3">
        <v>38721</v>
      </c>
      <c r="K98" s="3">
        <v>58649</v>
      </c>
      <c r="L98" s="3">
        <v>137913</v>
      </c>
      <c r="M98" s="3">
        <v>235283</v>
      </c>
      <c r="N98" s="3">
        <v>403875</v>
      </c>
    </row>
    <row r="99" spans="1:14" ht="12.75" x14ac:dyDescent="0.2">
      <c r="A99" s="2" t="s">
        <v>56</v>
      </c>
      <c r="B99" s="3">
        <v>1768</v>
      </c>
      <c r="C99" s="3">
        <v>7982</v>
      </c>
      <c r="D99" s="3">
        <v>73768</v>
      </c>
      <c r="E99" s="3">
        <v>83518</v>
      </c>
      <c r="F99" s="3">
        <v>0</v>
      </c>
      <c r="G99" s="3">
        <v>7638</v>
      </c>
      <c r="H99" s="3">
        <v>80848</v>
      </c>
      <c r="I99" s="3">
        <v>88486</v>
      </c>
      <c r="J99" s="3">
        <v>38723</v>
      </c>
      <c r="K99" s="3">
        <v>62093</v>
      </c>
      <c r="L99" s="3">
        <v>138977</v>
      </c>
      <c r="M99" s="3">
        <v>239793</v>
      </c>
      <c r="N99" s="3">
        <v>411797</v>
      </c>
    </row>
    <row r="100" spans="1:14" ht="12.75" x14ac:dyDescent="0.2">
      <c r="A100" s="2" t="s">
        <v>57</v>
      </c>
      <c r="B100" s="3">
        <v>2051</v>
      </c>
      <c r="C100" s="3">
        <v>10095</v>
      </c>
      <c r="D100" s="3">
        <v>70642</v>
      </c>
      <c r="E100" s="3">
        <v>82788</v>
      </c>
      <c r="F100" s="3">
        <v>0</v>
      </c>
      <c r="G100" s="3">
        <v>7482</v>
      </c>
      <c r="H100" s="3">
        <v>82615</v>
      </c>
      <c r="I100" s="3">
        <v>90097</v>
      </c>
      <c r="J100" s="3">
        <v>38726</v>
      </c>
      <c r="K100" s="3">
        <v>59279</v>
      </c>
      <c r="L100" s="3">
        <v>140063</v>
      </c>
      <c r="M100" s="3">
        <v>238068</v>
      </c>
      <c r="N100" s="3">
        <v>410953</v>
      </c>
    </row>
    <row r="101" spans="1:14" ht="12.75" x14ac:dyDescent="0.2">
      <c r="A101" s="2" t="s">
        <v>61</v>
      </c>
      <c r="B101" s="3">
        <v>1434</v>
      </c>
      <c r="C101" s="3">
        <v>8109</v>
      </c>
      <c r="D101" s="3">
        <v>66463</v>
      </c>
      <c r="E101" s="3">
        <v>76006</v>
      </c>
      <c r="F101" s="3">
        <v>0</v>
      </c>
      <c r="G101" s="3">
        <v>6858</v>
      </c>
      <c r="H101" s="3">
        <v>82086</v>
      </c>
      <c r="I101" s="3">
        <v>88944</v>
      </c>
      <c r="J101" s="3">
        <v>39019</v>
      </c>
      <c r="K101" s="3">
        <v>58430</v>
      </c>
      <c r="L101" s="3">
        <v>141657</v>
      </c>
      <c r="M101" s="3">
        <v>239106</v>
      </c>
      <c r="N101" s="3">
        <v>404056</v>
      </c>
    </row>
    <row r="102" spans="1:14" ht="12.75" x14ac:dyDescent="0.2">
      <c r="A102" s="2" t="s">
        <v>58</v>
      </c>
      <c r="B102" s="3">
        <v>1482</v>
      </c>
      <c r="C102" s="3">
        <v>5063</v>
      </c>
      <c r="D102" s="3">
        <v>68999</v>
      </c>
      <c r="E102" s="3">
        <v>75544</v>
      </c>
      <c r="F102" s="3">
        <v>0</v>
      </c>
      <c r="G102" s="3">
        <v>7080</v>
      </c>
      <c r="H102" s="3">
        <v>82477</v>
      </c>
      <c r="I102" s="3">
        <v>89557</v>
      </c>
      <c r="J102" s="3">
        <v>38054</v>
      </c>
      <c r="K102" s="3">
        <v>63014</v>
      </c>
      <c r="L102" s="3">
        <v>142851</v>
      </c>
      <c r="M102" s="3">
        <v>243919</v>
      </c>
      <c r="N102" s="3">
        <v>409020</v>
      </c>
    </row>
    <row r="103" spans="1:14" ht="12.75" x14ac:dyDescent="0.2">
      <c r="A103" s="2" t="s">
        <v>59</v>
      </c>
      <c r="B103" s="3">
        <v>2351</v>
      </c>
      <c r="C103" s="3">
        <v>9773</v>
      </c>
      <c r="D103" s="3">
        <v>70951</v>
      </c>
      <c r="E103" s="3">
        <v>83075</v>
      </c>
      <c r="F103" s="3">
        <v>0</v>
      </c>
      <c r="G103" s="3">
        <v>5434</v>
      </c>
      <c r="H103" s="3">
        <v>83789</v>
      </c>
      <c r="I103" s="3">
        <v>89223</v>
      </c>
      <c r="J103" s="3">
        <v>34088</v>
      </c>
      <c r="K103" s="3">
        <v>63806</v>
      </c>
      <c r="L103" s="3">
        <v>144652</v>
      </c>
      <c r="M103" s="3">
        <v>242546</v>
      </c>
      <c r="N103" s="3">
        <v>414844</v>
      </c>
    </row>
    <row r="104" spans="1:14" ht="12.75" x14ac:dyDescent="0.2">
      <c r="A104" s="2" t="s">
        <v>49</v>
      </c>
      <c r="B104" s="3">
        <v>1852</v>
      </c>
      <c r="C104" s="3">
        <v>8717</v>
      </c>
      <c r="D104" s="3">
        <v>64775</v>
      </c>
      <c r="E104" s="3">
        <v>75344</v>
      </c>
      <c r="F104" s="3">
        <v>0</v>
      </c>
      <c r="G104" s="3">
        <v>5262</v>
      </c>
      <c r="H104" s="3">
        <v>84758</v>
      </c>
      <c r="I104" s="3">
        <v>90020</v>
      </c>
      <c r="J104" s="3">
        <v>34122</v>
      </c>
      <c r="K104" s="3">
        <v>64392</v>
      </c>
      <c r="L104" s="3">
        <v>146895</v>
      </c>
      <c r="M104" s="3">
        <v>245409</v>
      </c>
      <c r="N104" s="3">
        <v>410773</v>
      </c>
    </row>
    <row r="105" spans="1:14" ht="12.75" x14ac:dyDescent="0.2">
      <c r="A105" s="19" t="s">
        <v>25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x14ac:dyDescent="0.2">
      <c r="A106" s="2" t="s">
        <v>50</v>
      </c>
      <c r="B106" s="3">
        <v>1867</v>
      </c>
      <c r="C106" s="3">
        <v>8298</v>
      </c>
      <c r="D106" s="3">
        <v>65950</v>
      </c>
      <c r="E106" s="3">
        <v>76115</v>
      </c>
      <c r="F106" s="3">
        <v>0</v>
      </c>
      <c r="G106" s="3">
        <v>6104</v>
      </c>
      <c r="H106" s="3">
        <v>84055</v>
      </c>
      <c r="I106" s="3">
        <v>90159</v>
      </c>
      <c r="J106" s="3">
        <v>34682</v>
      </c>
      <c r="K106" s="3">
        <v>59118</v>
      </c>
      <c r="L106" s="3">
        <v>150287</v>
      </c>
      <c r="M106" s="3">
        <v>244087</v>
      </c>
      <c r="N106" s="3">
        <v>410361</v>
      </c>
    </row>
    <row r="107" spans="1:14" ht="12.75" x14ac:dyDescent="0.2">
      <c r="A107" s="2" t="s">
        <v>51</v>
      </c>
      <c r="B107" s="3">
        <v>1666</v>
      </c>
      <c r="C107" s="3">
        <v>9168</v>
      </c>
      <c r="D107" s="3">
        <v>68454</v>
      </c>
      <c r="E107" s="3">
        <v>79288</v>
      </c>
      <c r="F107" s="3">
        <v>0</v>
      </c>
      <c r="G107" s="3">
        <v>6263</v>
      </c>
      <c r="H107" s="3">
        <v>85030</v>
      </c>
      <c r="I107" s="3">
        <v>91293</v>
      </c>
      <c r="J107" s="3">
        <v>37327</v>
      </c>
      <c r="K107" s="3">
        <v>55616</v>
      </c>
      <c r="L107" s="3">
        <v>150596</v>
      </c>
      <c r="M107" s="3">
        <v>243539</v>
      </c>
      <c r="N107" s="3">
        <v>414120</v>
      </c>
    </row>
    <row r="108" spans="1:14" ht="12.75" x14ac:dyDescent="0.2">
      <c r="A108" s="2" t="s">
        <v>52</v>
      </c>
      <c r="B108" s="3">
        <v>1700</v>
      </c>
      <c r="C108" s="3">
        <v>6524</v>
      </c>
      <c r="D108" s="3">
        <v>74485</v>
      </c>
      <c r="E108" s="3">
        <v>82709</v>
      </c>
      <c r="F108" s="3">
        <v>0</v>
      </c>
      <c r="G108" s="3">
        <v>2594</v>
      </c>
      <c r="H108" s="3">
        <v>88476</v>
      </c>
      <c r="I108" s="3">
        <v>91070</v>
      </c>
      <c r="J108" s="3">
        <v>38063</v>
      </c>
      <c r="K108" s="3">
        <v>53924</v>
      </c>
      <c r="L108" s="3">
        <v>158265</v>
      </c>
      <c r="M108" s="3">
        <v>250252</v>
      </c>
      <c r="N108" s="3">
        <v>424031</v>
      </c>
    </row>
    <row r="109" spans="1:14" ht="12.75" x14ac:dyDescent="0.2">
      <c r="A109" s="2" t="s">
        <v>53</v>
      </c>
      <c r="B109" s="3">
        <v>1839</v>
      </c>
      <c r="C109" s="3">
        <v>7991</v>
      </c>
      <c r="D109" s="3">
        <v>75142</v>
      </c>
      <c r="E109" s="3">
        <v>84972</v>
      </c>
      <c r="F109" s="3">
        <v>0</v>
      </c>
      <c r="G109" s="3">
        <v>10146</v>
      </c>
      <c r="H109" s="3">
        <v>91262</v>
      </c>
      <c r="I109" s="3">
        <v>101408</v>
      </c>
      <c r="J109" s="3">
        <v>38065</v>
      </c>
      <c r="K109" s="3">
        <v>46964</v>
      </c>
      <c r="L109" s="3">
        <v>162769</v>
      </c>
      <c r="M109" s="3">
        <v>247798</v>
      </c>
      <c r="N109" s="3">
        <v>434178</v>
      </c>
    </row>
    <row r="110" spans="1:14" ht="12.75" x14ac:dyDescent="0.2">
      <c r="A110" s="2" t="s">
        <v>54</v>
      </c>
      <c r="B110" s="3">
        <v>1478</v>
      </c>
      <c r="C110" s="3">
        <v>7380</v>
      </c>
      <c r="D110" s="3">
        <v>76791</v>
      </c>
      <c r="E110" s="3">
        <v>85649</v>
      </c>
      <c r="F110" s="3">
        <v>0</v>
      </c>
      <c r="G110" s="3">
        <v>8899</v>
      </c>
      <c r="H110" s="3">
        <v>93055</v>
      </c>
      <c r="I110" s="3">
        <v>101954</v>
      </c>
      <c r="J110" s="3">
        <v>38576</v>
      </c>
      <c r="K110" s="3">
        <v>47405</v>
      </c>
      <c r="L110" s="3">
        <v>165626</v>
      </c>
      <c r="M110" s="3">
        <v>251607</v>
      </c>
      <c r="N110" s="3">
        <v>439210</v>
      </c>
    </row>
    <row r="111" spans="1:14" ht="12.75" x14ac:dyDescent="0.2">
      <c r="A111" s="2" t="s">
        <v>55</v>
      </c>
      <c r="B111" s="3">
        <v>1453</v>
      </c>
      <c r="C111" s="3">
        <v>9326</v>
      </c>
      <c r="D111" s="3">
        <v>83245</v>
      </c>
      <c r="E111" s="3">
        <v>94024</v>
      </c>
      <c r="F111" s="3">
        <v>0</v>
      </c>
      <c r="G111" s="3">
        <v>13927</v>
      </c>
      <c r="H111" s="3">
        <v>88690</v>
      </c>
      <c r="I111" s="3">
        <v>102617</v>
      </c>
      <c r="J111" s="3">
        <v>38576</v>
      </c>
      <c r="K111" s="3">
        <v>48501</v>
      </c>
      <c r="L111" s="3">
        <v>167532</v>
      </c>
      <c r="M111" s="3">
        <v>254609</v>
      </c>
      <c r="N111" s="3">
        <v>451250</v>
      </c>
    </row>
    <row r="112" spans="1:14" ht="12.75" x14ac:dyDescent="0.2">
      <c r="A112" s="2" t="s">
        <v>56</v>
      </c>
      <c r="B112" s="3">
        <v>1205</v>
      </c>
      <c r="C112" s="3">
        <v>11702</v>
      </c>
      <c r="D112" s="3">
        <v>80644</v>
      </c>
      <c r="E112" s="3">
        <v>93551</v>
      </c>
      <c r="F112" s="3">
        <v>0</v>
      </c>
      <c r="G112" s="3">
        <v>9503</v>
      </c>
      <c r="H112" s="3">
        <v>94185</v>
      </c>
      <c r="I112" s="3">
        <v>103688</v>
      </c>
      <c r="J112" s="3">
        <v>35576</v>
      </c>
      <c r="K112" s="3">
        <v>46124</v>
      </c>
      <c r="L112" s="3">
        <v>169913</v>
      </c>
      <c r="M112" s="3">
        <v>251613</v>
      </c>
      <c r="N112" s="3">
        <v>448852</v>
      </c>
    </row>
    <row r="113" spans="1:14" ht="12.75" x14ac:dyDescent="0.2">
      <c r="A113" s="2" t="s">
        <v>57</v>
      </c>
      <c r="B113" s="3">
        <v>1381</v>
      </c>
      <c r="C113" s="3">
        <v>6700</v>
      </c>
      <c r="D113" s="3">
        <v>81948</v>
      </c>
      <c r="E113" s="3">
        <v>90029</v>
      </c>
      <c r="F113" s="3">
        <v>0</v>
      </c>
      <c r="G113" s="3">
        <v>9668</v>
      </c>
      <c r="H113" s="3">
        <v>96991</v>
      </c>
      <c r="I113" s="3">
        <v>106659</v>
      </c>
      <c r="J113" s="3">
        <v>33396</v>
      </c>
      <c r="K113" s="3">
        <v>46892</v>
      </c>
      <c r="L113" s="3">
        <v>169633</v>
      </c>
      <c r="M113" s="3">
        <v>249921</v>
      </c>
      <c r="N113" s="3">
        <v>446609</v>
      </c>
    </row>
    <row r="114" spans="1:14" ht="12.75" x14ac:dyDescent="0.2">
      <c r="A114" s="2" t="s">
        <v>61</v>
      </c>
      <c r="B114" s="3">
        <v>2273</v>
      </c>
      <c r="C114" s="3">
        <v>7970</v>
      </c>
      <c r="D114" s="3">
        <v>81024</v>
      </c>
      <c r="E114" s="3">
        <v>91267</v>
      </c>
      <c r="F114" s="3">
        <v>0</v>
      </c>
      <c r="G114" s="3">
        <v>9831</v>
      </c>
      <c r="H114" s="3">
        <v>96513</v>
      </c>
      <c r="I114" s="3">
        <v>106344</v>
      </c>
      <c r="J114" s="3">
        <v>30119</v>
      </c>
      <c r="K114" s="3">
        <v>42947</v>
      </c>
      <c r="L114" s="3">
        <v>178297</v>
      </c>
      <c r="M114" s="3">
        <v>251363</v>
      </c>
      <c r="N114" s="3">
        <v>448974</v>
      </c>
    </row>
    <row r="115" spans="1:14" ht="12.75" x14ac:dyDescent="0.2">
      <c r="A115" s="2" t="s">
        <v>58</v>
      </c>
      <c r="B115" s="3">
        <v>3084</v>
      </c>
      <c r="C115" s="3">
        <v>7162</v>
      </c>
      <c r="D115" s="3">
        <v>76571</v>
      </c>
      <c r="E115" s="3">
        <v>86817</v>
      </c>
      <c r="F115" s="3">
        <v>0</v>
      </c>
      <c r="G115" s="3">
        <v>5569</v>
      </c>
      <c r="H115" s="3">
        <v>98452</v>
      </c>
      <c r="I115" s="3">
        <v>104021</v>
      </c>
      <c r="J115" s="3">
        <v>29125</v>
      </c>
      <c r="K115" s="3">
        <v>46103</v>
      </c>
      <c r="L115" s="3">
        <v>180441</v>
      </c>
      <c r="M115" s="3">
        <v>255669</v>
      </c>
      <c r="N115" s="3">
        <v>446507</v>
      </c>
    </row>
    <row r="116" spans="1:14" ht="12.75" x14ac:dyDescent="0.2">
      <c r="A116" s="2" t="s">
        <v>59</v>
      </c>
      <c r="B116" s="3">
        <v>2142</v>
      </c>
      <c r="C116" s="3">
        <v>6345</v>
      </c>
      <c r="D116" s="3">
        <v>83064</v>
      </c>
      <c r="E116" s="3">
        <v>91551</v>
      </c>
      <c r="F116" s="3">
        <v>0</v>
      </c>
      <c r="G116" s="3">
        <v>3474</v>
      </c>
      <c r="H116" s="3">
        <v>98181</v>
      </c>
      <c r="I116" s="3">
        <v>101655</v>
      </c>
      <c r="J116" s="3">
        <v>29125</v>
      </c>
      <c r="K116" s="3">
        <v>47136</v>
      </c>
      <c r="L116" s="3">
        <v>181568</v>
      </c>
      <c r="M116" s="3">
        <v>257829</v>
      </c>
      <c r="N116" s="3">
        <v>451035</v>
      </c>
    </row>
    <row r="117" spans="1:14" ht="12.75" x14ac:dyDescent="0.2">
      <c r="A117" s="2" t="s">
        <v>49</v>
      </c>
      <c r="B117" s="3">
        <v>2086</v>
      </c>
      <c r="C117" s="3">
        <v>8303</v>
      </c>
      <c r="D117" s="3">
        <v>77709</v>
      </c>
      <c r="E117" s="3">
        <v>88098</v>
      </c>
      <c r="F117" s="3">
        <v>0</v>
      </c>
      <c r="G117" s="3">
        <v>3418</v>
      </c>
      <c r="H117" s="3">
        <v>98588</v>
      </c>
      <c r="I117" s="3">
        <v>102006</v>
      </c>
      <c r="J117" s="3">
        <v>29125</v>
      </c>
      <c r="K117" s="3">
        <v>46447</v>
      </c>
      <c r="L117" s="3">
        <v>176791</v>
      </c>
      <c r="M117" s="3">
        <v>252363</v>
      </c>
      <c r="N117" s="3">
        <v>442467</v>
      </c>
    </row>
    <row r="118" spans="1:14" ht="14.25" customHeight="1" x14ac:dyDescent="0.2">
      <c r="A118" s="19" t="s">
        <v>26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 x14ac:dyDescent="0.2">
      <c r="A119" s="2" t="s">
        <v>50</v>
      </c>
      <c r="B119" s="3">
        <v>2043</v>
      </c>
      <c r="C119" s="3">
        <v>7316</v>
      </c>
      <c r="D119" s="3">
        <v>80133</v>
      </c>
      <c r="E119" s="3">
        <v>89492</v>
      </c>
      <c r="F119" s="3">
        <v>4000</v>
      </c>
      <c r="G119" s="3">
        <v>2864</v>
      </c>
      <c r="H119" s="3">
        <v>98322</v>
      </c>
      <c r="I119" s="3">
        <v>105186</v>
      </c>
      <c r="J119" s="3">
        <v>46772</v>
      </c>
      <c r="K119" s="3">
        <v>45927</v>
      </c>
      <c r="L119" s="3">
        <v>178041</v>
      </c>
      <c r="M119" s="3">
        <v>270740</v>
      </c>
      <c r="N119" s="3">
        <v>465418</v>
      </c>
    </row>
    <row r="120" spans="1:14" ht="12.75" x14ac:dyDescent="0.2">
      <c r="A120" s="2" t="s">
        <v>51</v>
      </c>
      <c r="B120" s="3">
        <v>1912</v>
      </c>
      <c r="C120" s="3">
        <v>6388</v>
      </c>
      <c r="D120" s="3">
        <v>87062</v>
      </c>
      <c r="E120" s="3">
        <v>95362</v>
      </c>
      <c r="F120" s="3">
        <v>0</v>
      </c>
      <c r="G120" s="3">
        <v>3433</v>
      </c>
      <c r="H120" s="3">
        <v>99819</v>
      </c>
      <c r="I120" s="3">
        <v>103252</v>
      </c>
      <c r="J120" s="3">
        <v>50244</v>
      </c>
      <c r="K120" s="3">
        <v>41800</v>
      </c>
      <c r="L120" s="3">
        <v>172493</v>
      </c>
      <c r="M120" s="3">
        <v>264537</v>
      </c>
      <c r="N120" s="3">
        <v>463151</v>
      </c>
    </row>
    <row r="121" spans="1:14" ht="12.75" x14ac:dyDescent="0.2">
      <c r="A121" s="2" t="s">
        <v>52</v>
      </c>
      <c r="B121" s="3">
        <v>1925</v>
      </c>
      <c r="C121" s="3">
        <v>6435</v>
      </c>
      <c r="D121" s="3">
        <v>86915</v>
      </c>
      <c r="E121" s="3">
        <v>95275</v>
      </c>
      <c r="F121" s="3">
        <v>0</v>
      </c>
      <c r="G121" s="3">
        <v>3160</v>
      </c>
      <c r="H121" s="3">
        <v>95491</v>
      </c>
      <c r="I121" s="3">
        <v>98651</v>
      </c>
      <c r="J121" s="3">
        <v>51385</v>
      </c>
      <c r="K121" s="3">
        <v>44035</v>
      </c>
      <c r="L121" s="3">
        <v>176755</v>
      </c>
      <c r="M121" s="3">
        <v>272175</v>
      </c>
      <c r="N121" s="3">
        <v>466101</v>
      </c>
    </row>
    <row r="122" spans="1:14" ht="12.75" x14ac:dyDescent="0.2">
      <c r="A122" s="2" t="s">
        <v>53</v>
      </c>
      <c r="B122" s="3">
        <v>2020</v>
      </c>
      <c r="C122" s="3">
        <v>5789</v>
      </c>
      <c r="D122" s="3">
        <v>86174</v>
      </c>
      <c r="E122" s="3">
        <v>93983</v>
      </c>
      <c r="F122" s="3">
        <v>0</v>
      </c>
      <c r="G122" s="3">
        <v>4155</v>
      </c>
      <c r="H122" s="3">
        <v>99720</v>
      </c>
      <c r="I122" s="3">
        <v>103875</v>
      </c>
      <c r="J122" s="3">
        <v>51643</v>
      </c>
      <c r="K122" s="3">
        <v>34286</v>
      </c>
      <c r="L122" s="3">
        <v>182497</v>
      </c>
      <c r="M122" s="3">
        <v>268426</v>
      </c>
      <c r="N122" s="3">
        <v>466284</v>
      </c>
    </row>
    <row r="123" spans="1:14" ht="12.75" x14ac:dyDescent="0.2">
      <c r="A123" s="2" t="s">
        <v>54</v>
      </c>
      <c r="B123" s="3">
        <v>1547</v>
      </c>
      <c r="C123" s="3">
        <v>4515</v>
      </c>
      <c r="D123" s="3">
        <v>96436</v>
      </c>
      <c r="E123" s="3">
        <v>102498</v>
      </c>
      <c r="F123" s="3">
        <v>0</v>
      </c>
      <c r="G123" s="3">
        <v>6116</v>
      </c>
      <c r="H123" s="3">
        <v>100853</v>
      </c>
      <c r="I123" s="3">
        <v>106969</v>
      </c>
      <c r="J123" s="3">
        <v>51653</v>
      </c>
      <c r="K123" s="3">
        <v>29780</v>
      </c>
      <c r="L123" s="3">
        <v>189003</v>
      </c>
      <c r="M123" s="3">
        <v>270436</v>
      </c>
      <c r="N123" s="3">
        <v>479903</v>
      </c>
    </row>
    <row r="124" spans="1:14" ht="12.75" x14ac:dyDescent="0.2">
      <c r="A124" s="2" t="s">
        <v>55</v>
      </c>
      <c r="B124" s="3">
        <v>2104</v>
      </c>
      <c r="C124" s="3">
        <v>8486</v>
      </c>
      <c r="D124" s="3">
        <v>96031</v>
      </c>
      <c r="E124" s="3">
        <v>106621</v>
      </c>
      <c r="F124" s="3">
        <v>617</v>
      </c>
      <c r="G124" s="3">
        <v>5139</v>
      </c>
      <c r="H124" s="3">
        <v>100599</v>
      </c>
      <c r="I124" s="3">
        <v>106355</v>
      </c>
      <c r="J124" s="3">
        <v>39527</v>
      </c>
      <c r="K124" s="3">
        <v>20185</v>
      </c>
      <c r="L124" s="3">
        <v>191460</v>
      </c>
      <c r="M124" s="3">
        <v>251172</v>
      </c>
      <c r="N124" s="3">
        <v>464148</v>
      </c>
    </row>
    <row r="125" spans="1:14" ht="12.75" x14ac:dyDescent="0.2">
      <c r="A125" s="2" t="s">
        <v>56</v>
      </c>
      <c r="B125" s="3">
        <v>1627</v>
      </c>
      <c r="C125" s="3">
        <v>7577</v>
      </c>
      <c r="D125" s="3">
        <v>88898</v>
      </c>
      <c r="E125" s="3">
        <v>98102</v>
      </c>
      <c r="F125" s="3">
        <v>626</v>
      </c>
      <c r="G125" s="3">
        <v>5303</v>
      </c>
      <c r="H125" s="3">
        <v>99586</v>
      </c>
      <c r="I125" s="3">
        <v>105515</v>
      </c>
      <c r="J125" s="3">
        <v>38047</v>
      </c>
      <c r="K125" s="3">
        <v>21032</v>
      </c>
      <c r="L125" s="3">
        <v>193370</v>
      </c>
      <c r="M125" s="3">
        <v>252449</v>
      </c>
      <c r="N125" s="3">
        <v>456066</v>
      </c>
    </row>
    <row r="126" spans="1:14" ht="12.75" x14ac:dyDescent="0.2">
      <c r="A126" s="2" t="s">
        <v>57</v>
      </c>
      <c r="B126" s="3">
        <v>1335</v>
      </c>
      <c r="C126" s="3">
        <v>6961</v>
      </c>
      <c r="D126" s="3">
        <v>92596</v>
      </c>
      <c r="E126" s="3">
        <v>100892</v>
      </c>
      <c r="F126" s="3">
        <v>649</v>
      </c>
      <c r="G126" s="3">
        <v>4738</v>
      </c>
      <c r="H126" s="3">
        <v>101326</v>
      </c>
      <c r="I126" s="3">
        <v>106713</v>
      </c>
      <c r="J126" s="3">
        <v>36023</v>
      </c>
      <c r="K126" s="3">
        <v>22483</v>
      </c>
      <c r="L126" s="3">
        <v>192771</v>
      </c>
      <c r="M126" s="3">
        <v>251277</v>
      </c>
      <c r="N126" s="3">
        <v>458882</v>
      </c>
    </row>
    <row r="127" spans="1:14" ht="12.75" x14ac:dyDescent="0.2">
      <c r="A127" s="2" t="s">
        <v>61</v>
      </c>
      <c r="B127" s="3">
        <v>1204</v>
      </c>
      <c r="C127" s="3">
        <v>7270</v>
      </c>
      <c r="D127" s="3">
        <v>83364</v>
      </c>
      <c r="E127" s="3">
        <v>91838</v>
      </c>
      <c r="F127" s="3">
        <v>649</v>
      </c>
      <c r="G127" s="3">
        <v>6973</v>
      </c>
      <c r="H127" s="3">
        <v>100818</v>
      </c>
      <c r="I127" s="3">
        <v>108440</v>
      </c>
      <c r="J127" s="3">
        <v>31204</v>
      </c>
      <c r="K127" s="3">
        <v>20283</v>
      </c>
      <c r="L127" s="3">
        <v>196897</v>
      </c>
      <c r="M127" s="3">
        <v>248384</v>
      </c>
      <c r="N127" s="3">
        <v>448662</v>
      </c>
    </row>
    <row r="128" spans="1:14" ht="12.75" x14ac:dyDescent="0.2">
      <c r="A128" s="2" t="s">
        <v>58</v>
      </c>
      <c r="B128" s="3">
        <v>1814</v>
      </c>
      <c r="C128" s="3">
        <v>7473</v>
      </c>
      <c r="D128" s="3">
        <v>85787</v>
      </c>
      <c r="E128" s="3">
        <v>95074</v>
      </c>
      <c r="F128" s="3">
        <v>669</v>
      </c>
      <c r="G128" s="3">
        <v>6366</v>
      </c>
      <c r="H128" s="3">
        <v>99901</v>
      </c>
      <c r="I128" s="3">
        <v>106936</v>
      </c>
      <c r="J128" s="3">
        <v>26924</v>
      </c>
      <c r="K128" s="3">
        <v>22173</v>
      </c>
      <c r="L128" s="3">
        <v>195868</v>
      </c>
      <c r="M128" s="3">
        <v>244965</v>
      </c>
      <c r="N128" s="3">
        <v>446975</v>
      </c>
    </row>
    <row r="129" spans="1:14" ht="12.75" x14ac:dyDescent="0.2">
      <c r="A129" s="2" t="s">
        <v>59</v>
      </c>
      <c r="B129" s="3">
        <v>2249</v>
      </c>
      <c r="C129" s="3">
        <v>7093</v>
      </c>
      <c r="D129" s="3">
        <v>85622</v>
      </c>
      <c r="E129" s="3">
        <v>94964</v>
      </c>
      <c r="F129" s="3">
        <v>690</v>
      </c>
      <c r="G129" s="3">
        <v>3600</v>
      </c>
      <c r="H129" s="3">
        <v>98300</v>
      </c>
      <c r="I129" s="3">
        <v>102590</v>
      </c>
      <c r="J129" s="3">
        <v>27086</v>
      </c>
      <c r="K129" s="3">
        <v>21952</v>
      </c>
      <c r="L129" s="3">
        <v>204072</v>
      </c>
      <c r="M129" s="3">
        <v>253110</v>
      </c>
      <c r="N129" s="3">
        <v>450664</v>
      </c>
    </row>
    <row r="130" spans="1:14" ht="12.75" x14ac:dyDescent="0.2">
      <c r="A130" s="2" t="s">
        <v>49</v>
      </c>
      <c r="B130" s="3">
        <v>1449</v>
      </c>
      <c r="C130" s="3">
        <v>6115</v>
      </c>
      <c r="D130" s="3">
        <v>85510</v>
      </c>
      <c r="E130" s="3">
        <v>93074</v>
      </c>
      <c r="F130" s="3">
        <v>692</v>
      </c>
      <c r="G130" s="3">
        <v>4261</v>
      </c>
      <c r="H130" s="3">
        <v>96894</v>
      </c>
      <c r="I130" s="3">
        <v>101847</v>
      </c>
      <c r="J130" s="3">
        <v>27209</v>
      </c>
      <c r="K130" s="3">
        <v>21623</v>
      </c>
      <c r="L130" s="3">
        <v>201579</v>
      </c>
      <c r="M130" s="3">
        <v>250411</v>
      </c>
      <c r="N130" s="3">
        <v>445332</v>
      </c>
    </row>
    <row r="131" spans="1:14" ht="12.75" x14ac:dyDescent="0.2">
      <c r="A131" s="19" t="s">
        <v>27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x14ac:dyDescent="0.2">
      <c r="A132" s="2" t="s">
        <v>50</v>
      </c>
      <c r="B132" s="3">
        <v>1761</v>
      </c>
      <c r="C132" s="3">
        <v>5491</v>
      </c>
      <c r="D132" s="3">
        <v>88842</v>
      </c>
      <c r="E132" s="3">
        <f t="shared" ref="E132:E143" si="0">D132+C132+B132</f>
        <v>96094</v>
      </c>
      <c r="F132" s="3">
        <v>709</v>
      </c>
      <c r="G132" s="3">
        <v>3870</v>
      </c>
      <c r="H132" s="3">
        <v>96016</v>
      </c>
      <c r="I132" s="3">
        <f t="shared" ref="I132:I143" si="1">H132+G132+F132</f>
        <v>100595</v>
      </c>
      <c r="J132" s="3">
        <v>27384</v>
      </c>
      <c r="K132" s="3">
        <v>23577</v>
      </c>
      <c r="L132" s="3">
        <v>204967</v>
      </c>
      <c r="M132" s="3">
        <f t="shared" ref="M132:M143" si="2">L132+K132+J132</f>
        <v>255928</v>
      </c>
      <c r="N132" s="3">
        <f t="shared" ref="N132:N143" si="3">M132+I132+E132</f>
        <v>452617</v>
      </c>
    </row>
    <row r="133" spans="1:14" ht="12.75" x14ac:dyDescent="0.2">
      <c r="A133" s="2" t="s">
        <v>51</v>
      </c>
      <c r="B133" s="3">
        <v>2096</v>
      </c>
      <c r="C133" s="3">
        <v>4544</v>
      </c>
      <c r="D133" s="3">
        <v>93065</v>
      </c>
      <c r="E133" s="3">
        <f t="shared" si="0"/>
        <v>99705</v>
      </c>
      <c r="F133" s="3">
        <v>723</v>
      </c>
      <c r="G133" s="3">
        <v>3112</v>
      </c>
      <c r="H133" s="3">
        <v>95972</v>
      </c>
      <c r="I133" s="3">
        <f t="shared" si="1"/>
        <v>99807</v>
      </c>
      <c r="J133" s="3">
        <v>27477</v>
      </c>
      <c r="K133" s="3">
        <v>23856</v>
      </c>
      <c r="L133" s="3">
        <v>208590</v>
      </c>
      <c r="M133" s="3">
        <f t="shared" si="2"/>
        <v>259923</v>
      </c>
      <c r="N133" s="3">
        <f t="shared" si="3"/>
        <v>459435</v>
      </c>
    </row>
    <row r="134" spans="1:14" ht="12.75" x14ac:dyDescent="0.2">
      <c r="A134" s="2" t="s">
        <v>52</v>
      </c>
      <c r="B134" s="3">
        <v>2011</v>
      </c>
      <c r="C134" s="3">
        <v>5488</v>
      </c>
      <c r="D134" s="3">
        <v>99011</v>
      </c>
      <c r="E134" s="3">
        <f t="shared" si="0"/>
        <v>106510</v>
      </c>
      <c r="F134" s="3">
        <v>721</v>
      </c>
      <c r="G134" s="3">
        <v>3441</v>
      </c>
      <c r="H134" s="3">
        <v>96350</v>
      </c>
      <c r="I134" s="3">
        <f t="shared" si="1"/>
        <v>100512</v>
      </c>
      <c r="J134" s="3">
        <v>28134</v>
      </c>
      <c r="K134" s="3">
        <v>23194</v>
      </c>
      <c r="L134" s="3">
        <v>212047</v>
      </c>
      <c r="M134" s="3">
        <f t="shared" si="2"/>
        <v>263375</v>
      </c>
      <c r="N134" s="3">
        <f t="shared" si="3"/>
        <v>470397</v>
      </c>
    </row>
    <row r="135" spans="1:14" ht="12.75" x14ac:dyDescent="0.2">
      <c r="A135" s="2" t="s">
        <v>53</v>
      </c>
      <c r="B135" s="3">
        <v>1858</v>
      </c>
      <c r="C135" s="3">
        <v>5268</v>
      </c>
      <c r="D135" s="3">
        <v>102511</v>
      </c>
      <c r="E135" s="3">
        <f t="shared" si="0"/>
        <v>109637</v>
      </c>
      <c r="F135" s="3">
        <v>743</v>
      </c>
      <c r="G135" s="3">
        <v>2542</v>
      </c>
      <c r="H135" s="3">
        <v>100316</v>
      </c>
      <c r="I135" s="3">
        <f t="shared" si="1"/>
        <v>103601</v>
      </c>
      <c r="J135" s="3">
        <v>28220</v>
      </c>
      <c r="K135" s="3">
        <v>22666</v>
      </c>
      <c r="L135" s="3">
        <v>216073</v>
      </c>
      <c r="M135" s="3">
        <f t="shared" si="2"/>
        <v>266959</v>
      </c>
      <c r="N135" s="3">
        <f t="shared" si="3"/>
        <v>480197</v>
      </c>
    </row>
    <row r="136" spans="1:14" ht="12.75" x14ac:dyDescent="0.2">
      <c r="A136" s="2" t="s">
        <v>54</v>
      </c>
      <c r="B136" s="3">
        <v>1885</v>
      </c>
      <c r="C136" s="3">
        <v>4326</v>
      </c>
      <c r="D136" s="3">
        <v>97857</v>
      </c>
      <c r="E136" s="3">
        <f t="shared" si="0"/>
        <v>104068</v>
      </c>
      <c r="F136" s="3">
        <v>766</v>
      </c>
      <c r="G136" s="3">
        <v>4497</v>
      </c>
      <c r="H136" s="3">
        <v>102412</v>
      </c>
      <c r="I136" s="3">
        <f t="shared" si="1"/>
        <v>107675</v>
      </c>
      <c r="J136" s="3">
        <v>26473</v>
      </c>
      <c r="K136" s="3">
        <v>21333</v>
      </c>
      <c r="L136" s="3">
        <v>215749</v>
      </c>
      <c r="M136" s="3">
        <f t="shared" si="2"/>
        <v>263555</v>
      </c>
      <c r="N136" s="3">
        <f t="shared" si="3"/>
        <v>475298</v>
      </c>
    </row>
    <row r="137" spans="1:14" ht="12.75" x14ac:dyDescent="0.2">
      <c r="A137" s="2" t="s">
        <v>55</v>
      </c>
      <c r="B137" s="3">
        <v>1627</v>
      </c>
      <c r="C137" s="3">
        <v>4530</v>
      </c>
      <c r="D137" s="3">
        <v>102716</v>
      </c>
      <c r="E137" s="3">
        <f t="shared" si="0"/>
        <v>108873</v>
      </c>
      <c r="F137" s="3">
        <v>766</v>
      </c>
      <c r="G137" s="3">
        <v>4676</v>
      </c>
      <c r="H137" s="3">
        <v>102944</v>
      </c>
      <c r="I137" s="3">
        <f t="shared" si="1"/>
        <v>108386</v>
      </c>
      <c r="J137" s="3">
        <v>24635</v>
      </c>
      <c r="K137" s="3">
        <v>21474</v>
      </c>
      <c r="L137" s="3">
        <v>215596</v>
      </c>
      <c r="M137" s="3">
        <f t="shared" si="2"/>
        <v>261705</v>
      </c>
      <c r="N137" s="3">
        <f t="shared" si="3"/>
        <v>478964</v>
      </c>
    </row>
    <row r="138" spans="1:14" ht="12.75" x14ac:dyDescent="0.2">
      <c r="A138" s="2" t="s">
        <v>56</v>
      </c>
      <c r="B138" s="3">
        <v>1804</v>
      </c>
      <c r="C138" s="3">
        <v>4463</v>
      </c>
      <c r="D138" s="3">
        <v>104775</v>
      </c>
      <c r="E138" s="3">
        <f t="shared" si="0"/>
        <v>111042</v>
      </c>
      <c r="F138" s="3">
        <v>775</v>
      </c>
      <c r="G138" s="3">
        <v>4114</v>
      </c>
      <c r="H138" s="3">
        <v>105184</v>
      </c>
      <c r="I138" s="3">
        <f t="shared" si="1"/>
        <v>110073</v>
      </c>
      <c r="J138" s="3">
        <v>22853</v>
      </c>
      <c r="K138" s="3">
        <v>21476</v>
      </c>
      <c r="L138" s="3">
        <v>214955</v>
      </c>
      <c r="M138" s="3">
        <f t="shared" si="2"/>
        <v>259284</v>
      </c>
      <c r="N138" s="3">
        <f t="shared" si="3"/>
        <v>480399</v>
      </c>
    </row>
    <row r="139" spans="1:14" ht="12.75" x14ac:dyDescent="0.2">
      <c r="A139" s="2" t="s">
        <v>57</v>
      </c>
      <c r="B139" s="3">
        <v>2030</v>
      </c>
      <c r="C139" s="3">
        <v>6144</v>
      </c>
      <c r="D139" s="3">
        <v>93475</v>
      </c>
      <c r="E139" s="3">
        <f t="shared" si="0"/>
        <v>101649</v>
      </c>
      <c r="F139" s="3">
        <v>746</v>
      </c>
      <c r="G139" s="3">
        <v>2921</v>
      </c>
      <c r="H139" s="3">
        <v>106226</v>
      </c>
      <c r="I139" s="3">
        <f t="shared" si="1"/>
        <v>109893</v>
      </c>
      <c r="J139" s="3">
        <v>22914</v>
      </c>
      <c r="K139" s="3">
        <v>20979</v>
      </c>
      <c r="L139" s="3">
        <v>214790</v>
      </c>
      <c r="M139" s="3">
        <f t="shared" si="2"/>
        <v>258683</v>
      </c>
      <c r="N139" s="3">
        <f t="shared" si="3"/>
        <v>470225</v>
      </c>
    </row>
    <row r="140" spans="1:14" ht="12.75" x14ac:dyDescent="0.2">
      <c r="A140" s="2" t="s">
        <v>61</v>
      </c>
      <c r="B140" s="3">
        <v>1780</v>
      </c>
      <c r="C140" s="3">
        <v>5498</v>
      </c>
      <c r="D140" s="3">
        <v>94988</v>
      </c>
      <c r="E140" s="3">
        <f t="shared" si="0"/>
        <v>102266</v>
      </c>
      <c r="F140" s="3">
        <v>546</v>
      </c>
      <c r="G140" s="3">
        <v>3103</v>
      </c>
      <c r="H140" s="3">
        <v>103011</v>
      </c>
      <c r="I140" s="3">
        <f t="shared" si="1"/>
        <v>106660</v>
      </c>
      <c r="J140" s="3">
        <v>22125</v>
      </c>
      <c r="K140" s="3">
        <v>22644</v>
      </c>
      <c r="L140" s="3">
        <v>214098</v>
      </c>
      <c r="M140" s="3">
        <f t="shared" si="2"/>
        <v>258867</v>
      </c>
      <c r="N140" s="3">
        <f t="shared" si="3"/>
        <v>467793</v>
      </c>
    </row>
    <row r="141" spans="1:14" ht="12.75" x14ac:dyDescent="0.2">
      <c r="A141" s="2" t="s">
        <v>58</v>
      </c>
      <c r="B141" s="3">
        <v>1438</v>
      </c>
      <c r="C141" s="3">
        <v>4841</v>
      </c>
      <c r="D141" s="3">
        <v>93012</v>
      </c>
      <c r="E141" s="3">
        <f t="shared" si="0"/>
        <v>99291</v>
      </c>
      <c r="F141" s="3">
        <v>566</v>
      </c>
      <c r="G141" s="3">
        <v>1870</v>
      </c>
      <c r="H141" s="3">
        <v>104950</v>
      </c>
      <c r="I141" s="3">
        <f t="shared" si="1"/>
        <v>107386</v>
      </c>
      <c r="J141" s="3">
        <v>22127</v>
      </c>
      <c r="K141" s="3">
        <v>22580</v>
      </c>
      <c r="L141" s="3">
        <v>213504</v>
      </c>
      <c r="M141" s="3">
        <f t="shared" si="2"/>
        <v>258211</v>
      </c>
      <c r="N141" s="3">
        <f t="shared" si="3"/>
        <v>464888</v>
      </c>
    </row>
    <row r="142" spans="1:14" ht="12.75" x14ac:dyDescent="0.2">
      <c r="A142" s="2" t="s">
        <v>59</v>
      </c>
      <c r="B142" s="3">
        <v>1544</v>
      </c>
      <c r="C142" s="3">
        <v>5305</v>
      </c>
      <c r="D142" s="3">
        <v>88405</v>
      </c>
      <c r="E142" s="3">
        <f t="shared" si="0"/>
        <v>95254</v>
      </c>
      <c r="F142" s="3">
        <v>567</v>
      </c>
      <c r="G142" s="3">
        <v>1931</v>
      </c>
      <c r="H142" s="3">
        <v>104822</v>
      </c>
      <c r="I142" s="3">
        <f t="shared" si="1"/>
        <v>107320</v>
      </c>
      <c r="J142" s="3">
        <v>22135</v>
      </c>
      <c r="K142" s="3">
        <v>22063</v>
      </c>
      <c r="L142" s="3">
        <v>221787</v>
      </c>
      <c r="M142" s="3">
        <f t="shared" si="2"/>
        <v>265985</v>
      </c>
      <c r="N142" s="3">
        <f t="shared" si="3"/>
        <v>468559</v>
      </c>
    </row>
    <row r="143" spans="1:14" ht="12.75" x14ac:dyDescent="0.2">
      <c r="A143" s="2" t="s">
        <v>49</v>
      </c>
      <c r="B143" s="3">
        <v>2295</v>
      </c>
      <c r="C143" s="3">
        <v>4084</v>
      </c>
      <c r="D143" s="3">
        <v>90530</v>
      </c>
      <c r="E143" s="3">
        <f t="shared" si="0"/>
        <v>96909</v>
      </c>
      <c r="F143" s="3">
        <v>9</v>
      </c>
      <c r="G143" s="3">
        <v>2572</v>
      </c>
      <c r="H143" s="3">
        <v>106028</v>
      </c>
      <c r="I143" s="3">
        <f t="shared" si="1"/>
        <v>108609</v>
      </c>
      <c r="J143" s="3">
        <v>20340</v>
      </c>
      <c r="K143" s="3">
        <v>22436</v>
      </c>
      <c r="L143" s="3">
        <v>218525</v>
      </c>
      <c r="M143" s="3">
        <f t="shared" si="2"/>
        <v>261301</v>
      </c>
      <c r="N143" s="3">
        <f t="shared" si="3"/>
        <v>466819</v>
      </c>
    </row>
    <row r="144" spans="1:14" ht="12.75" x14ac:dyDescent="0.2">
      <c r="A144" s="19" t="s">
        <v>44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x14ac:dyDescent="0.2">
      <c r="A145" s="2" t="s">
        <v>50</v>
      </c>
      <c r="B145" s="3">
        <v>1826</v>
      </c>
      <c r="C145" s="3">
        <v>4471</v>
      </c>
      <c r="D145" s="3">
        <v>85937</v>
      </c>
      <c r="E145" s="3">
        <v>92234</v>
      </c>
      <c r="F145" s="3">
        <v>9</v>
      </c>
      <c r="G145" s="3">
        <v>5707</v>
      </c>
      <c r="H145" s="3">
        <v>105241</v>
      </c>
      <c r="I145" s="3">
        <v>110957</v>
      </c>
      <c r="J145" s="3">
        <v>3016</v>
      </c>
      <c r="K145" s="3">
        <v>20937</v>
      </c>
      <c r="L145" s="3">
        <v>220186</v>
      </c>
      <c r="M145" s="3">
        <v>244139</v>
      </c>
      <c r="N145" s="3">
        <v>447330</v>
      </c>
    </row>
    <row r="146" spans="1:14" ht="12.75" x14ac:dyDescent="0.2">
      <c r="A146" s="2" t="s">
        <v>51</v>
      </c>
      <c r="B146" s="3">
        <v>2317</v>
      </c>
      <c r="C146" s="3">
        <v>4880</v>
      </c>
      <c r="D146" s="3">
        <v>89501</v>
      </c>
      <c r="E146" s="3">
        <v>96698</v>
      </c>
      <c r="F146" s="3">
        <v>9</v>
      </c>
      <c r="G146" s="3">
        <v>5182</v>
      </c>
      <c r="H146" s="3">
        <v>104149</v>
      </c>
      <c r="I146" s="3">
        <v>109340</v>
      </c>
      <c r="J146" s="3">
        <v>2016</v>
      </c>
      <c r="K146" s="3">
        <v>19902</v>
      </c>
      <c r="L146" s="3">
        <v>226134</v>
      </c>
      <c r="M146" s="3">
        <v>248052</v>
      </c>
      <c r="N146" s="3">
        <v>454090</v>
      </c>
    </row>
    <row r="147" spans="1:14" ht="12.75" x14ac:dyDescent="0.2">
      <c r="A147" s="2" t="s">
        <v>52</v>
      </c>
      <c r="B147" s="3">
        <v>1930</v>
      </c>
      <c r="C147" s="3">
        <v>4656</v>
      </c>
      <c r="D147" s="3">
        <v>100154</v>
      </c>
      <c r="E147" s="3">
        <v>106740</v>
      </c>
      <c r="F147" s="3">
        <v>9</v>
      </c>
      <c r="G147" s="3">
        <v>4203</v>
      </c>
      <c r="H147" s="3">
        <v>106272</v>
      </c>
      <c r="I147" s="3">
        <v>110484</v>
      </c>
      <c r="J147" s="3">
        <v>1216</v>
      </c>
      <c r="K147" s="3">
        <v>15405</v>
      </c>
      <c r="L147" s="3">
        <v>232507</v>
      </c>
      <c r="M147" s="3">
        <v>249128</v>
      </c>
      <c r="N147" s="3">
        <v>466352</v>
      </c>
    </row>
    <row r="148" spans="1:14" ht="12.75" x14ac:dyDescent="0.2">
      <c r="A148" s="2" t="s">
        <v>53</v>
      </c>
      <c r="B148" s="3">
        <v>2144</v>
      </c>
      <c r="C148" s="3">
        <v>5584</v>
      </c>
      <c r="D148" s="3">
        <v>99886</v>
      </c>
      <c r="E148" s="3">
        <v>107614</v>
      </c>
      <c r="F148" s="3">
        <v>449</v>
      </c>
      <c r="G148" s="3">
        <v>4001</v>
      </c>
      <c r="H148" s="3">
        <v>107387</v>
      </c>
      <c r="I148" s="3">
        <v>111837</v>
      </c>
      <c r="J148" s="3">
        <v>1218</v>
      </c>
      <c r="K148" s="3">
        <v>15535</v>
      </c>
      <c r="L148" s="3">
        <v>235822</v>
      </c>
      <c r="M148" s="3">
        <v>252575</v>
      </c>
      <c r="N148" s="3">
        <v>472026</v>
      </c>
    </row>
    <row r="149" spans="1:14" ht="12.75" x14ac:dyDescent="0.2">
      <c r="A149" s="2" t="s">
        <v>54</v>
      </c>
      <c r="B149" s="3">
        <v>2088</v>
      </c>
      <c r="C149" s="3">
        <v>6353</v>
      </c>
      <c r="D149" s="3">
        <v>95641</v>
      </c>
      <c r="E149" s="3">
        <v>104082</v>
      </c>
      <c r="F149" s="3">
        <v>441</v>
      </c>
      <c r="G149" s="3">
        <v>2728</v>
      </c>
      <c r="H149" s="3">
        <v>107595</v>
      </c>
      <c r="I149" s="3">
        <v>110764</v>
      </c>
      <c r="J149" s="3">
        <v>1236</v>
      </c>
      <c r="K149" s="3">
        <v>17575</v>
      </c>
      <c r="L149" s="3">
        <v>242752</v>
      </c>
      <c r="M149" s="3">
        <v>261563</v>
      </c>
      <c r="N149" s="3">
        <v>476409</v>
      </c>
    </row>
    <row r="150" spans="1:14" ht="12.75" x14ac:dyDescent="0.2">
      <c r="A150" s="2" t="s">
        <v>55</v>
      </c>
      <c r="B150" s="3">
        <v>1911</v>
      </c>
      <c r="C150" s="3">
        <v>6362</v>
      </c>
      <c r="D150" s="3">
        <v>98251</v>
      </c>
      <c r="E150" s="3">
        <v>106524</v>
      </c>
      <c r="F150" s="3">
        <v>422</v>
      </c>
      <c r="G150" s="3">
        <v>2909</v>
      </c>
      <c r="H150" s="3">
        <v>107934</v>
      </c>
      <c r="I150" s="3">
        <v>111265</v>
      </c>
      <c r="J150" s="3">
        <v>2336</v>
      </c>
      <c r="K150" s="3">
        <v>17725</v>
      </c>
      <c r="L150" s="3">
        <v>247730</v>
      </c>
      <c r="M150" s="3">
        <v>267791</v>
      </c>
      <c r="N150" s="3">
        <v>485580</v>
      </c>
    </row>
    <row r="151" spans="1:14" ht="12.75" x14ac:dyDescent="0.2">
      <c r="A151" s="2" t="s">
        <v>56</v>
      </c>
      <c r="B151" s="3">
        <v>2064</v>
      </c>
      <c r="C151" s="3">
        <v>6892</v>
      </c>
      <c r="D151" s="3">
        <v>97820</v>
      </c>
      <c r="E151" s="3">
        <v>106776</v>
      </c>
      <c r="F151" s="3">
        <v>433</v>
      </c>
      <c r="G151" s="3">
        <v>4830</v>
      </c>
      <c r="H151" s="3">
        <v>111531</v>
      </c>
      <c r="I151" s="3">
        <v>116794</v>
      </c>
      <c r="J151" s="3">
        <v>2338</v>
      </c>
      <c r="K151" s="3">
        <v>18231</v>
      </c>
      <c r="L151" s="3">
        <v>249948</v>
      </c>
      <c r="M151" s="3">
        <v>270517</v>
      </c>
      <c r="N151" s="3">
        <v>494087</v>
      </c>
    </row>
    <row r="152" spans="1:14" ht="12.75" x14ac:dyDescent="0.2">
      <c r="A152" s="2" t="s">
        <v>57</v>
      </c>
      <c r="B152" s="3">
        <v>2927</v>
      </c>
      <c r="C152" s="3">
        <v>6090</v>
      </c>
      <c r="D152" s="3">
        <v>92157</v>
      </c>
      <c r="E152" s="3">
        <v>101174</v>
      </c>
      <c r="F152" s="3">
        <v>416</v>
      </c>
      <c r="G152" s="3">
        <v>1633</v>
      </c>
      <c r="H152" s="3">
        <v>110489</v>
      </c>
      <c r="I152" s="3">
        <v>112538</v>
      </c>
      <c r="J152" s="3">
        <v>1446</v>
      </c>
      <c r="K152" s="3">
        <v>22134</v>
      </c>
      <c r="L152" s="3">
        <v>262935</v>
      </c>
      <c r="M152" s="3">
        <v>286515</v>
      </c>
      <c r="N152" s="3">
        <v>500227</v>
      </c>
    </row>
    <row r="153" spans="1:14" ht="12.75" x14ac:dyDescent="0.2">
      <c r="A153" s="2" t="s">
        <v>61</v>
      </c>
      <c r="B153" s="3">
        <v>2310</v>
      </c>
      <c r="C153" s="3">
        <v>5165</v>
      </c>
      <c r="D153" s="3">
        <v>93754</v>
      </c>
      <c r="E153" s="3">
        <v>101229</v>
      </c>
      <c r="F153" s="3">
        <v>407</v>
      </c>
      <c r="G153" s="3">
        <v>2043</v>
      </c>
      <c r="H153" s="3">
        <v>109810</v>
      </c>
      <c r="I153" s="3">
        <v>112260</v>
      </c>
      <c r="J153" s="3">
        <v>1446</v>
      </c>
      <c r="K153" s="3">
        <v>21233</v>
      </c>
      <c r="L153" s="3">
        <v>266597</v>
      </c>
      <c r="M153" s="3">
        <v>289276</v>
      </c>
      <c r="N153" s="3">
        <v>502765</v>
      </c>
    </row>
    <row r="154" spans="1:14" ht="12.75" x14ac:dyDescent="0.2">
      <c r="A154" s="2" t="s">
        <v>58</v>
      </c>
      <c r="B154" s="3">
        <v>2802</v>
      </c>
      <c r="C154" s="3">
        <v>7001</v>
      </c>
      <c r="D154" s="3">
        <v>94644</v>
      </c>
      <c r="E154" s="3">
        <v>104447</v>
      </c>
      <c r="F154" s="3">
        <v>142</v>
      </c>
      <c r="G154" s="3">
        <v>2533</v>
      </c>
      <c r="H154" s="3">
        <v>109658</v>
      </c>
      <c r="I154" s="3">
        <v>112333</v>
      </c>
      <c r="J154" s="3">
        <v>1449</v>
      </c>
      <c r="K154" s="3">
        <v>21929</v>
      </c>
      <c r="L154" s="3">
        <v>276014</v>
      </c>
      <c r="M154" s="3">
        <v>299392</v>
      </c>
      <c r="N154" s="3">
        <v>516172</v>
      </c>
    </row>
    <row r="155" spans="1:14" ht="12.75" x14ac:dyDescent="0.2">
      <c r="A155" s="2" t="s">
        <v>59</v>
      </c>
      <c r="B155" s="3">
        <v>3014</v>
      </c>
      <c r="C155" s="3">
        <v>7428</v>
      </c>
      <c r="D155" s="3">
        <v>94712</v>
      </c>
      <c r="E155" s="3">
        <v>105154</v>
      </c>
      <c r="F155" s="3">
        <v>130</v>
      </c>
      <c r="G155" s="3">
        <v>2573</v>
      </c>
      <c r="H155" s="3">
        <v>110326</v>
      </c>
      <c r="I155" s="3">
        <v>113029</v>
      </c>
      <c r="J155" s="3">
        <v>1458</v>
      </c>
      <c r="K155" s="3">
        <v>21416</v>
      </c>
      <c r="L155" s="3">
        <v>279691</v>
      </c>
      <c r="M155" s="3">
        <v>302565</v>
      </c>
      <c r="N155" s="3">
        <v>520748</v>
      </c>
    </row>
    <row r="156" spans="1:14" ht="12.75" x14ac:dyDescent="0.2">
      <c r="A156" s="2" t="s">
        <v>49</v>
      </c>
      <c r="B156" s="3">
        <v>2340</v>
      </c>
      <c r="C156" s="3">
        <v>6202</v>
      </c>
      <c r="D156" s="3">
        <v>92849</v>
      </c>
      <c r="E156" s="3">
        <v>101391</v>
      </c>
      <c r="F156" s="3">
        <v>125</v>
      </c>
      <c r="G156" s="3">
        <v>3893</v>
      </c>
      <c r="H156" s="3">
        <v>110276</v>
      </c>
      <c r="I156" s="3">
        <v>114294</v>
      </c>
      <c r="J156" s="3">
        <v>1458</v>
      </c>
      <c r="K156" s="3">
        <v>21537</v>
      </c>
      <c r="L156" s="3">
        <v>288420</v>
      </c>
      <c r="M156" s="3">
        <v>311415</v>
      </c>
      <c r="N156" s="3">
        <v>527100</v>
      </c>
    </row>
    <row r="157" spans="1:14" ht="14.25" customHeight="1" x14ac:dyDescent="0.2">
      <c r="A157" s="19" t="s">
        <v>28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x14ac:dyDescent="0.2">
      <c r="A158" s="2" t="s">
        <v>50</v>
      </c>
      <c r="B158" s="3">
        <v>2855</v>
      </c>
      <c r="C158" s="3">
        <v>7467</v>
      </c>
      <c r="D158" s="3">
        <v>93795</v>
      </c>
      <c r="E158" s="3">
        <f>D158+C158+B158</f>
        <v>104117</v>
      </c>
      <c r="F158" s="3">
        <v>119</v>
      </c>
      <c r="G158" s="3">
        <v>2971</v>
      </c>
      <c r="H158" s="3">
        <v>109111</v>
      </c>
      <c r="I158" s="3">
        <f>H158+G158+F158</f>
        <v>112201</v>
      </c>
      <c r="J158" s="3">
        <v>1459</v>
      </c>
      <c r="K158" s="3">
        <v>23362</v>
      </c>
      <c r="L158" s="3">
        <v>289191</v>
      </c>
      <c r="M158" s="3">
        <f>L158+K158+J158</f>
        <v>314012</v>
      </c>
      <c r="N158" s="3">
        <f t="shared" ref="N158:N163" si="4">M158+I158+E158</f>
        <v>530330</v>
      </c>
    </row>
    <row r="159" spans="1:14" ht="12.75" x14ac:dyDescent="0.2">
      <c r="A159" s="2" t="s">
        <v>51</v>
      </c>
      <c r="B159" s="3">
        <v>2687</v>
      </c>
      <c r="C159" s="3">
        <v>8945</v>
      </c>
      <c r="D159" s="3">
        <v>98928</v>
      </c>
      <c r="E159" s="3">
        <f>D159+C159+B159</f>
        <v>110560</v>
      </c>
      <c r="F159" s="3">
        <v>111</v>
      </c>
      <c r="G159" s="3">
        <v>3345</v>
      </c>
      <c r="H159" s="3">
        <v>107857</v>
      </c>
      <c r="I159" s="3">
        <f>H159+G159+F159</f>
        <v>111313</v>
      </c>
      <c r="J159" s="3">
        <v>1468</v>
      </c>
      <c r="K159" s="3">
        <v>23289</v>
      </c>
      <c r="L159" s="3">
        <v>296502</v>
      </c>
      <c r="M159" s="3">
        <f>L159+K159+J159</f>
        <v>321259</v>
      </c>
      <c r="N159" s="3">
        <f t="shared" si="4"/>
        <v>543132</v>
      </c>
    </row>
    <row r="160" spans="1:14" ht="12.75" x14ac:dyDescent="0.2">
      <c r="A160" s="2" t="s">
        <v>52</v>
      </c>
      <c r="B160" s="3">
        <v>1310</v>
      </c>
      <c r="C160" s="3">
        <v>9314</v>
      </c>
      <c r="D160" s="3">
        <v>99864</v>
      </c>
      <c r="E160" s="3">
        <f>D160+C160+B160</f>
        <v>110488</v>
      </c>
      <c r="F160" s="3">
        <v>118</v>
      </c>
      <c r="G160" s="3">
        <v>3225</v>
      </c>
      <c r="H160" s="3">
        <v>111191</v>
      </c>
      <c r="I160" s="3">
        <f>H160+G160+F160</f>
        <v>114534</v>
      </c>
      <c r="J160" s="3">
        <v>1468</v>
      </c>
      <c r="K160" s="3">
        <v>25115</v>
      </c>
      <c r="L160" s="3">
        <v>302587</v>
      </c>
      <c r="M160" s="3">
        <f>L160+K160+J160</f>
        <v>329170</v>
      </c>
      <c r="N160" s="3">
        <f t="shared" si="4"/>
        <v>554192</v>
      </c>
    </row>
    <row r="161" spans="1:14" ht="12.75" x14ac:dyDescent="0.2">
      <c r="A161" s="2" t="s">
        <v>53</v>
      </c>
      <c r="B161" s="3">
        <v>1256</v>
      </c>
      <c r="C161" s="3">
        <v>9522</v>
      </c>
      <c r="D161" s="3">
        <v>99229</v>
      </c>
      <c r="E161" s="3">
        <v>110007</v>
      </c>
      <c r="F161" s="3">
        <v>115</v>
      </c>
      <c r="G161" s="3">
        <v>3863</v>
      </c>
      <c r="H161" s="3">
        <v>111987</v>
      </c>
      <c r="I161" s="3">
        <v>115965</v>
      </c>
      <c r="J161" s="3">
        <v>1470</v>
      </c>
      <c r="K161" s="3">
        <v>24370</v>
      </c>
      <c r="L161" s="3">
        <v>303130</v>
      </c>
      <c r="M161" s="3">
        <v>328970</v>
      </c>
      <c r="N161" s="3">
        <f t="shared" si="4"/>
        <v>554942</v>
      </c>
    </row>
    <row r="162" spans="1:14" ht="12.75" x14ac:dyDescent="0.2">
      <c r="A162" s="2" t="s">
        <v>54</v>
      </c>
      <c r="B162" s="3">
        <v>1610</v>
      </c>
      <c r="C162" s="3">
        <v>10309</v>
      </c>
      <c r="D162" s="3">
        <v>104553</v>
      </c>
      <c r="E162" s="3">
        <v>116472</v>
      </c>
      <c r="F162" s="3">
        <v>113</v>
      </c>
      <c r="G162" s="3">
        <v>3543</v>
      </c>
      <c r="H162" s="3">
        <v>115091</v>
      </c>
      <c r="I162" s="3">
        <v>118747</v>
      </c>
      <c r="J162" s="3">
        <v>1488</v>
      </c>
      <c r="K162" s="3">
        <v>23410</v>
      </c>
      <c r="L162" s="3">
        <v>295636</v>
      </c>
      <c r="M162" s="3">
        <v>320534</v>
      </c>
      <c r="N162" s="3">
        <f t="shared" si="4"/>
        <v>555753</v>
      </c>
    </row>
    <row r="163" spans="1:14" ht="12.75" x14ac:dyDescent="0.2">
      <c r="A163" s="2" t="s">
        <v>55</v>
      </c>
      <c r="B163" s="3">
        <v>1662</v>
      </c>
      <c r="C163" s="3">
        <v>13105</v>
      </c>
      <c r="D163" s="3">
        <v>98666</v>
      </c>
      <c r="E163" s="3">
        <v>113433</v>
      </c>
      <c r="F163" s="3">
        <v>110</v>
      </c>
      <c r="G163" s="3">
        <v>3681</v>
      </c>
      <c r="H163" s="3">
        <v>118348</v>
      </c>
      <c r="I163" s="3">
        <v>122139</v>
      </c>
      <c r="J163" s="3">
        <v>1488</v>
      </c>
      <c r="K163" s="3">
        <v>23910</v>
      </c>
      <c r="L163" s="3">
        <v>296075</v>
      </c>
      <c r="M163" s="3">
        <v>321473</v>
      </c>
      <c r="N163" s="3">
        <f t="shared" si="4"/>
        <v>557045</v>
      </c>
    </row>
    <row r="164" spans="1:14" ht="12.75" x14ac:dyDescent="0.2">
      <c r="A164" s="2" t="s">
        <v>56</v>
      </c>
      <c r="B164" s="3">
        <v>2610</v>
      </c>
      <c r="C164" s="3">
        <v>9702</v>
      </c>
      <c r="D164" s="3">
        <v>100094</v>
      </c>
      <c r="E164" s="3">
        <v>112406</v>
      </c>
      <c r="F164" s="3">
        <v>83</v>
      </c>
      <c r="G164" s="3">
        <v>3663</v>
      </c>
      <c r="H164" s="3">
        <v>119355</v>
      </c>
      <c r="I164" s="3">
        <f>H164+G164+F164</f>
        <v>123101</v>
      </c>
      <c r="J164" s="3">
        <v>1491</v>
      </c>
      <c r="K164" s="3">
        <v>24151</v>
      </c>
      <c r="L164" s="3">
        <v>290417</v>
      </c>
      <c r="M164" s="3">
        <f t="shared" ref="M164:M169" si="5">L164+K164+J164</f>
        <v>316059</v>
      </c>
      <c r="N164" s="3">
        <v>551566</v>
      </c>
    </row>
    <row r="165" spans="1:14" ht="12.75" x14ac:dyDescent="0.2">
      <c r="A165" s="2" t="s">
        <v>57</v>
      </c>
      <c r="B165" s="3">
        <v>1775</v>
      </c>
      <c r="C165" s="3">
        <v>9981</v>
      </c>
      <c r="D165" s="3">
        <v>104890</v>
      </c>
      <c r="E165" s="3">
        <v>116646</v>
      </c>
      <c r="F165" s="3">
        <v>61</v>
      </c>
      <c r="G165" s="3">
        <v>2597</v>
      </c>
      <c r="H165" s="3">
        <v>122920</v>
      </c>
      <c r="I165" s="3">
        <v>125578</v>
      </c>
      <c r="J165" s="3">
        <v>1500</v>
      </c>
      <c r="K165" s="3">
        <v>28136</v>
      </c>
      <c r="L165" s="3">
        <v>291445</v>
      </c>
      <c r="M165" s="3">
        <f t="shared" si="5"/>
        <v>321081</v>
      </c>
      <c r="N165" s="3">
        <v>563305</v>
      </c>
    </row>
    <row r="166" spans="1:14" ht="12.75" x14ac:dyDescent="0.2">
      <c r="A166" s="2" t="s">
        <v>61</v>
      </c>
      <c r="B166" s="3">
        <v>2531</v>
      </c>
      <c r="C166" s="3">
        <v>9544</v>
      </c>
      <c r="D166" s="3">
        <v>100317</v>
      </c>
      <c r="E166" s="3">
        <v>112392</v>
      </c>
      <c r="F166" s="3">
        <v>50</v>
      </c>
      <c r="G166" s="3">
        <v>6521</v>
      </c>
      <c r="H166" s="3">
        <v>120927</v>
      </c>
      <c r="I166" s="3">
        <v>127498</v>
      </c>
      <c r="J166" s="3">
        <v>1500</v>
      </c>
      <c r="K166" s="3">
        <v>25936</v>
      </c>
      <c r="L166" s="3">
        <v>287966</v>
      </c>
      <c r="M166" s="3">
        <f t="shared" si="5"/>
        <v>315402</v>
      </c>
      <c r="N166" s="3">
        <v>555292</v>
      </c>
    </row>
    <row r="167" spans="1:14" ht="12.75" x14ac:dyDescent="0.2">
      <c r="A167" s="2" t="s">
        <v>58</v>
      </c>
      <c r="B167" s="3">
        <v>2424</v>
      </c>
      <c r="C167" s="3">
        <v>9166</v>
      </c>
      <c r="D167" s="3">
        <v>91469</v>
      </c>
      <c r="E167" s="3">
        <v>103059</v>
      </c>
      <c r="F167" s="3">
        <v>40</v>
      </c>
      <c r="G167" s="3">
        <v>1493</v>
      </c>
      <c r="H167" s="3">
        <v>119785</v>
      </c>
      <c r="I167" s="3">
        <v>121318</v>
      </c>
      <c r="J167" s="3">
        <v>1502</v>
      </c>
      <c r="K167" s="3">
        <v>31473</v>
      </c>
      <c r="L167" s="3">
        <v>292204</v>
      </c>
      <c r="M167" s="3">
        <f t="shared" si="5"/>
        <v>325179</v>
      </c>
      <c r="N167" s="3">
        <v>549556</v>
      </c>
    </row>
    <row r="168" spans="1:14" ht="12.75" x14ac:dyDescent="0.2">
      <c r="A168" s="2" t="s">
        <v>59</v>
      </c>
      <c r="B168" s="3">
        <v>1753</v>
      </c>
      <c r="C168" s="3">
        <v>7467</v>
      </c>
      <c r="D168" s="3">
        <v>97909</v>
      </c>
      <c r="E168" s="3">
        <v>107129</v>
      </c>
      <c r="F168" s="3">
        <v>36</v>
      </c>
      <c r="G168" s="3">
        <v>4214</v>
      </c>
      <c r="H168" s="3">
        <v>120577</v>
      </c>
      <c r="I168" s="3">
        <v>124827</v>
      </c>
      <c r="J168" s="3">
        <v>1541</v>
      </c>
      <c r="K168" s="3">
        <v>25706</v>
      </c>
      <c r="L168" s="3">
        <v>299344</v>
      </c>
      <c r="M168" s="3">
        <f t="shared" si="5"/>
        <v>326591</v>
      </c>
      <c r="N168" s="3">
        <v>558547</v>
      </c>
    </row>
    <row r="169" spans="1:14" ht="12.75" x14ac:dyDescent="0.2">
      <c r="A169" s="2" t="s">
        <v>49</v>
      </c>
      <c r="B169" s="3">
        <v>2401</v>
      </c>
      <c r="C169" s="3">
        <v>7507</v>
      </c>
      <c r="D169" s="3">
        <v>97275</v>
      </c>
      <c r="E169" s="3">
        <v>107183</v>
      </c>
      <c r="F169" s="3">
        <v>11</v>
      </c>
      <c r="G169" s="3">
        <v>2183</v>
      </c>
      <c r="H169" s="3">
        <v>117908</v>
      </c>
      <c r="I169" s="3">
        <v>120102</v>
      </c>
      <c r="J169" s="3">
        <v>1543</v>
      </c>
      <c r="K169" s="3">
        <v>25524</v>
      </c>
      <c r="L169" s="3">
        <v>298686</v>
      </c>
      <c r="M169" s="3">
        <f t="shared" si="5"/>
        <v>325753</v>
      </c>
      <c r="N169" s="3">
        <v>553038</v>
      </c>
    </row>
    <row r="170" spans="1:14" ht="12.75" x14ac:dyDescent="0.2">
      <c r="A170" s="19" t="s">
        <v>29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x14ac:dyDescent="0.2">
      <c r="A171" s="2" t="s">
        <v>50</v>
      </c>
      <c r="B171" s="3">
        <v>2064</v>
      </c>
      <c r="C171" s="3">
        <v>7189</v>
      </c>
      <c r="D171" s="3">
        <v>101652</v>
      </c>
      <c r="E171" s="3">
        <f t="shared" ref="E171:E182" si="6">D171+C171+B171</f>
        <v>110905</v>
      </c>
      <c r="F171" s="3">
        <v>11</v>
      </c>
      <c r="G171" s="3">
        <v>4652</v>
      </c>
      <c r="H171" s="3">
        <v>118342</v>
      </c>
      <c r="I171" s="3">
        <f t="shared" ref="I171:I182" si="7">H171+G171+F171</f>
        <v>123005</v>
      </c>
      <c r="J171" s="3">
        <v>1543</v>
      </c>
      <c r="K171" s="3">
        <v>27601</v>
      </c>
      <c r="L171" s="3">
        <v>299609</v>
      </c>
      <c r="M171" s="3">
        <f t="shared" ref="M171:M182" si="8">L171+K171+J171</f>
        <v>328753</v>
      </c>
      <c r="N171" s="3">
        <f t="shared" ref="N171:N182" si="9">M171+I171+E171</f>
        <v>562663</v>
      </c>
    </row>
    <row r="172" spans="1:14" ht="12.75" x14ac:dyDescent="0.2">
      <c r="A172" s="2" t="s">
        <v>51</v>
      </c>
      <c r="B172" s="3">
        <v>2029</v>
      </c>
      <c r="C172" s="3">
        <v>6558</v>
      </c>
      <c r="D172" s="3">
        <v>104163</v>
      </c>
      <c r="E172" s="3">
        <f t="shared" si="6"/>
        <v>112750</v>
      </c>
      <c r="F172" s="3">
        <v>11</v>
      </c>
      <c r="G172" s="3">
        <v>5946</v>
      </c>
      <c r="H172" s="3">
        <v>119063</v>
      </c>
      <c r="I172" s="3">
        <f t="shared" si="7"/>
        <v>125020</v>
      </c>
      <c r="J172" s="3">
        <v>1551</v>
      </c>
      <c r="K172" s="3">
        <v>16356</v>
      </c>
      <c r="L172" s="3">
        <v>307504</v>
      </c>
      <c r="M172" s="3">
        <f t="shared" si="8"/>
        <v>325411</v>
      </c>
      <c r="N172" s="3">
        <f t="shared" si="9"/>
        <v>563181</v>
      </c>
    </row>
    <row r="173" spans="1:14" ht="12.75" x14ac:dyDescent="0.2">
      <c r="A173" s="2" t="s">
        <v>52</v>
      </c>
      <c r="B173" s="3">
        <v>2962</v>
      </c>
      <c r="C173" s="3">
        <v>6285</v>
      </c>
      <c r="D173" s="3">
        <v>103194</v>
      </c>
      <c r="E173" s="3">
        <f t="shared" si="6"/>
        <v>112441</v>
      </c>
      <c r="F173" s="3">
        <v>11</v>
      </c>
      <c r="G173" s="3">
        <v>3555</v>
      </c>
      <c r="H173" s="3">
        <v>121809</v>
      </c>
      <c r="I173" s="3">
        <f t="shared" si="7"/>
        <v>125375</v>
      </c>
      <c r="J173" s="3">
        <v>1551</v>
      </c>
      <c r="K173" s="3">
        <v>21113</v>
      </c>
      <c r="L173" s="3">
        <v>325020</v>
      </c>
      <c r="M173" s="3">
        <f t="shared" si="8"/>
        <v>347684</v>
      </c>
      <c r="N173" s="3">
        <f t="shared" si="9"/>
        <v>585500</v>
      </c>
    </row>
    <row r="174" spans="1:14" ht="12.75" x14ac:dyDescent="0.2">
      <c r="A174" s="2" t="s">
        <v>53</v>
      </c>
      <c r="B174" s="3">
        <v>2535</v>
      </c>
      <c r="C174" s="3">
        <v>6568</v>
      </c>
      <c r="D174" s="3">
        <v>97461</v>
      </c>
      <c r="E174" s="3">
        <f t="shared" si="6"/>
        <v>106564</v>
      </c>
      <c r="F174" s="3">
        <v>11</v>
      </c>
      <c r="G174" s="3">
        <v>4688</v>
      </c>
      <c r="H174" s="3">
        <v>121730</v>
      </c>
      <c r="I174" s="3">
        <f t="shared" si="7"/>
        <v>126429</v>
      </c>
      <c r="J174" s="3">
        <v>1554</v>
      </c>
      <c r="K174" s="3">
        <v>20124</v>
      </c>
      <c r="L174" s="3">
        <v>330561</v>
      </c>
      <c r="M174" s="3">
        <f t="shared" si="8"/>
        <v>352239</v>
      </c>
      <c r="N174" s="3">
        <f t="shared" si="9"/>
        <v>585232</v>
      </c>
    </row>
    <row r="175" spans="1:14" ht="12.75" x14ac:dyDescent="0.2">
      <c r="A175" s="2" t="s">
        <v>54</v>
      </c>
      <c r="B175" s="3">
        <v>3708</v>
      </c>
      <c r="C175" s="3">
        <v>6578</v>
      </c>
      <c r="D175" s="3">
        <v>98423</v>
      </c>
      <c r="E175" s="3">
        <f t="shared" si="6"/>
        <v>108709</v>
      </c>
      <c r="F175" s="3">
        <v>11</v>
      </c>
      <c r="G175" s="3">
        <v>7069</v>
      </c>
      <c r="H175" s="3">
        <v>123130</v>
      </c>
      <c r="I175" s="3">
        <f t="shared" si="7"/>
        <v>130210</v>
      </c>
      <c r="J175" s="3">
        <v>1445</v>
      </c>
      <c r="K175" s="3">
        <v>30306</v>
      </c>
      <c r="L175" s="3">
        <v>327960</v>
      </c>
      <c r="M175" s="3">
        <f t="shared" si="8"/>
        <v>359711</v>
      </c>
      <c r="N175" s="3">
        <f t="shared" si="9"/>
        <v>598630</v>
      </c>
    </row>
    <row r="176" spans="1:14" ht="12.75" x14ac:dyDescent="0.2">
      <c r="A176" s="2" t="s">
        <v>55</v>
      </c>
      <c r="B176" s="3">
        <v>2872</v>
      </c>
      <c r="C176" s="3">
        <v>7291</v>
      </c>
      <c r="D176" s="3">
        <v>102895</v>
      </c>
      <c r="E176" s="3">
        <f t="shared" si="6"/>
        <v>113058</v>
      </c>
      <c r="F176" s="3">
        <v>12</v>
      </c>
      <c r="G176" s="3">
        <v>3555</v>
      </c>
      <c r="H176" s="3">
        <v>123319</v>
      </c>
      <c r="I176" s="3">
        <f t="shared" si="7"/>
        <v>126886</v>
      </c>
      <c r="J176" s="3">
        <v>1445</v>
      </c>
      <c r="K176" s="3">
        <v>29217</v>
      </c>
      <c r="L176" s="3">
        <v>331298</v>
      </c>
      <c r="M176" s="3">
        <f t="shared" si="8"/>
        <v>361960</v>
      </c>
      <c r="N176" s="3">
        <f t="shared" si="9"/>
        <v>601904</v>
      </c>
    </row>
    <row r="177" spans="1:14" ht="12.75" x14ac:dyDescent="0.2">
      <c r="A177" s="2" t="s">
        <v>56</v>
      </c>
      <c r="B177" s="3">
        <v>3031</v>
      </c>
      <c r="C177" s="3">
        <v>7875</v>
      </c>
      <c r="D177" s="3">
        <v>101043</v>
      </c>
      <c r="E177" s="3">
        <f t="shared" si="6"/>
        <v>111949</v>
      </c>
      <c r="F177" s="3">
        <v>12</v>
      </c>
      <c r="G177" s="3">
        <v>3516</v>
      </c>
      <c r="H177" s="3">
        <v>124678</v>
      </c>
      <c r="I177" s="3">
        <f t="shared" si="7"/>
        <v>128206</v>
      </c>
      <c r="J177" s="3">
        <v>1447</v>
      </c>
      <c r="K177" s="3">
        <v>29274</v>
      </c>
      <c r="L177" s="3">
        <v>327979</v>
      </c>
      <c r="M177" s="3">
        <f t="shared" si="8"/>
        <v>358700</v>
      </c>
      <c r="N177" s="3">
        <f t="shared" si="9"/>
        <v>598855</v>
      </c>
    </row>
    <row r="178" spans="1:14" ht="12.75" x14ac:dyDescent="0.2">
      <c r="A178" s="2" t="s">
        <v>57</v>
      </c>
      <c r="B178" s="3">
        <v>2792</v>
      </c>
      <c r="C178" s="3">
        <v>7503</v>
      </c>
      <c r="D178" s="3">
        <v>103763</v>
      </c>
      <c r="E178" s="3">
        <f t="shared" si="6"/>
        <v>114058</v>
      </c>
      <c r="F178" s="3">
        <v>12</v>
      </c>
      <c r="G178" s="3">
        <v>2835</v>
      </c>
      <c r="H178" s="3">
        <v>126552</v>
      </c>
      <c r="I178" s="3">
        <f t="shared" si="7"/>
        <v>129399</v>
      </c>
      <c r="J178" s="3">
        <v>1467</v>
      </c>
      <c r="K178" s="3">
        <v>31502</v>
      </c>
      <c r="L178" s="3">
        <v>330497</v>
      </c>
      <c r="M178" s="3">
        <f t="shared" si="8"/>
        <v>363466</v>
      </c>
      <c r="N178" s="3">
        <f t="shared" si="9"/>
        <v>606923</v>
      </c>
    </row>
    <row r="179" spans="1:14" ht="12.75" x14ac:dyDescent="0.2">
      <c r="A179" s="2" t="s">
        <v>61</v>
      </c>
      <c r="B179" s="3">
        <v>3797</v>
      </c>
      <c r="C179" s="3">
        <v>10687</v>
      </c>
      <c r="D179" s="3">
        <v>101586</v>
      </c>
      <c r="E179" s="3">
        <f t="shared" si="6"/>
        <v>116070</v>
      </c>
      <c r="F179" s="3">
        <v>12</v>
      </c>
      <c r="G179" s="3">
        <v>2822</v>
      </c>
      <c r="H179" s="3">
        <v>124333</v>
      </c>
      <c r="I179" s="3">
        <f t="shared" si="7"/>
        <v>127167</v>
      </c>
      <c r="J179" s="3">
        <v>1458</v>
      </c>
      <c r="K179" s="3">
        <v>39486</v>
      </c>
      <c r="L179" s="3">
        <v>324457</v>
      </c>
      <c r="M179" s="3">
        <f t="shared" si="8"/>
        <v>365401</v>
      </c>
      <c r="N179" s="3">
        <f t="shared" si="9"/>
        <v>608638</v>
      </c>
    </row>
    <row r="180" spans="1:14" ht="12.75" x14ac:dyDescent="0.2">
      <c r="A180" s="2" t="s">
        <v>58</v>
      </c>
      <c r="B180" s="3">
        <v>2878</v>
      </c>
      <c r="C180" s="3">
        <v>7306</v>
      </c>
      <c r="D180" s="3">
        <v>98168</v>
      </c>
      <c r="E180" s="3">
        <f t="shared" si="6"/>
        <v>108352</v>
      </c>
      <c r="F180" s="3">
        <v>12</v>
      </c>
      <c r="G180" s="3">
        <v>2694</v>
      </c>
      <c r="H180" s="3">
        <v>125533</v>
      </c>
      <c r="I180" s="3">
        <f t="shared" si="7"/>
        <v>128239</v>
      </c>
      <c r="J180" s="3">
        <v>1458</v>
      </c>
      <c r="K180" s="3">
        <v>39544</v>
      </c>
      <c r="L180" s="3">
        <v>330961</v>
      </c>
      <c r="M180" s="3">
        <f t="shared" si="8"/>
        <v>371963</v>
      </c>
      <c r="N180" s="3">
        <f t="shared" si="9"/>
        <v>608554</v>
      </c>
    </row>
    <row r="181" spans="1:14" ht="12.75" x14ac:dyDescent="0.2">
      <c r="A181" s="2" t="s">
        <v>59</v>
      </c>
      <c r="B181" s="3">
        <v>3331</v>
      </c>
      <c r="C181" s="3">
        <v>7171</v>
      </c>
      <c r="D181" s="3">
        <v>102464</v>
      </c>
      <c r="E181" s="3">
        <f t="shared" si="6"/>
        <v>112966</v>
      </c>
      <c r="F181" s="3">
        <v>13</v>
      </c>
      <c r="G181" s="3">
        <v>2192</v>
      </c>
      <c r="H181" s="3">
        <v>126516</v>
      </c>
      <c r="I181" s="3">
        <f t="shared" si="7"/>
        <v>128721</v>
      </c>
      <c r="J181" s="3">
        <v>1468</v>
      </c>
      <c r="K181" s="3">
        <v>34594</v>
      </c>
      <c r="L181" s="3">
        <v>337616</v>
      </c>
      <c r="M181" s="3">
        <f t="shared" si="8"/>
        <v>373678</v>
      </c>
      <c r="N181" s="3">
        <f t="shared" si="9"/>
        <v>615365</v>
      </c>
    </row>
    <row r="182" spans="1:14" ht="12.75" x14ac:dyDescent="0.2">
      <c r="A182" s="2" t="s">
        <v>49</v>
      </c>
      <c r="B182" s="3">
        <v>3455</v>
      </c>
      <c r="C182" s="3">
        <v>5987</v>
      </c>
      <c r="D182" s="3">
        <v>97281</v>
      </c>
      <c r="E182" s="3">
        <f t="shared" si="6"/>
        <v>106723</v>
      </c>
      <c r="F182" s="3">
        <v>13</v>
      </c>
      <c r="G182" s="3">
        <v>3020</v>
      </c>
      <c r="H182" s="3">
        <v>125034</v>
      </c>
      <c r="I182" s="3">
        <f t="shared" si="7"/>
        <v>128067</v>
      </c>
      <c r="J182" s="3">
        <v>1471</v>
      </c>
      <c r="K182" s="3">
        <v>34584</v>
      </c>
      <c r="L182" s="3">
        <v>338185</v>
      </c>
      <c r="M182" s="3">
        <f t="shared" si="8"/>
        <v>374240</v>
      </c>
      <c r="N182" s="3">
        <f t="shared" si="9"/>
        <v>609030</v>
      </c>
    </row>
    <row r="183" spans="1:14" ht="12.75" x14ac:dyDescent="0.2">
      <c r="A183" s="19" t="s">
        <v>30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x14ac:dyDescent="0.2">
      <c r="A184" s="2" t="s">
        <v>50</v>
      </c>
      <c r="B184" s="3">
        <v>2539</v>
      </c>
      <c r="C184" s="3">
        <v>4640</v>
      </c>
      <c r="D184" s="3">
        <v>99585</v>
      </c>
      <c r="E184" s="3">
        <f t="shared" ref="E184:E195" si="10">D184+C184+B184</f>
        <v>106764</v>
      </c>
      <c r="F184" s="3">
        <v>13</v>
      </c>
      <c r="G184" s="3">
        <v>2476</v>
      </c>
      <c r="H184" s="3">
        <v>126253</v>
      </c>
      <c r="I184" s="3">
        <f t="shared" ref="I184:I195" si="11">H184+G184+F184</f>
        <v>128742</v>
      </c>
      <c r="J184" s="3">
        <v>1470</v>
      </c>
      <c r="K184" s="3">
        <v>40643</v>
      </c>
      <c r="L184" s="3">
        <v>338033</v>
      </c>
      <c r="M184" s="3">
        <f t="shared" ref="M184:M195" si="12">L184+K184+J184</f>
        <v>380146</v>
      </c>
      <c r="N184" s="3">
        <f t="shared" ref="N184:N195" si="13">M184+I184+E184</f>
        <v>615652</v>
      </c>
    </row>
    <row r="185" spans="1:14" ht="12.75" x14ac:dyDescent="0.2">
      <c r="A185" s="2" t="s">
        <v>51</v>
      </c>
      <c r="B185" s="3">
        <v>2554</v>
      </c>
      <c r="C185" s="3">
        <v>5221</v>
      </c>
      <c r="D185" s="3">
        <v>102504</v>
      </c>
      <c r="E185" s="3">
        <f t="shared" si="10"/>
        <v>110279</v>
      </c>
      <c r="F185" s="3">
        <v>464</v>
      </c>
      <c r="G185" s="3">
        <v>2806</v>
      </c>
      <c r="H185" s="3">
        <v>126420</v>
      </c>
      <c r="I185" s="3">
        <f t="shared" si="11"/>
        <v>129690</v>
      </c>
      <c r="J185" s="3">
        <v>958</v>
      </c>
      <c r="K185" s="3">
        <v>41025</v>
      </c>
      <c r="L185" s="3">
        <v>340192</v>
      </c>
      <c r="M185" s="3">
        <f t="shared" si="12"/>
        <v>382175</v>
      </c>
      <c r="N185" s="3">
        <f t="shared" si="13"/>
        <v>622144</v>
      </c>
    </row>
    <row r="186" spans="1:14" ht="12.75" x14ac:dyDescent="0.2">
      <c r="A186" s="2" t="s">
        <v>52</v>
      </c>
      <c r="B186" s="3">
        <v>3158</v>
      </c>
      <c r="C186" s="3">
        <v>6332</v>
      </c>
      <c r="D186" s="3">
        <v>103544</v>
      </c>
      <c r="E186" s="3">
        <f t="shared" si="10"/>
        <v>113034</v>
      </c>
      <c r="F186" s="3">
        <v>27</v>
      </c>
      <c r="G186" s="3">
        <v>2750</v>
      </c>
      <c r="H186" s="3">
        <v>128340</v>
      </c>
      <c r="I186" s="3">
        <f t="shared" si="11"/>
        <v>131117</v>
      </c>
      <c r="J186" s="3">
        <v>961</v>
      </c>
      <c r="K186" s="3">
        <v>39452</v>
      </c>
      <c r="L186" s="3">
        <v>343929</v>
      </c>
      <c r="M186" s="3">
        <f t="shared" si="12"/>
        <v>384342</v>
      </c>
      <c r="N186" s="3">
        <f t="shared" si="13"/>
        <v>628493</v>
      </c>
    </row>
    <row r="187" spans="1:14" ht="12.75" x14ac:dyDescent="0.2">
      <c r="A187" s="2" t="s">
        <v>53</v>
      </c>
      <c r="B187" s="3">
        <v>2384</v>
      </c>
      <c r="C187" s="3">
        <v>12763</v>
      </c>
      <c r="D187" s="3">
        <v>102870</v>
      </c>
      <c r="E187" s="3">
        <f t="shared" si="10"/>
        <v>118017</v>
      </c>
      <c r="F187" s="3">
        <v>28</v>
      </c>
      <c r="G187" s="3">
        <v>3532</v>
      </c>
      <c r="H187" s="3">
        <v>129060</v>
      </c>
      <c r="I187" s="3">
        <f t="shared" si="11"/>
        <v>132620</v>
      </c>
      <c r="J187" s="3">
        <v>961</v>
      </c>
      <c r="K187" s="3">
        <v>36156</v>
      </c>
      <c r="L187" s="3">
        <v>341121</v>
      </c>
      <c r="M187" s="3">
        <f t="shared" si="12"/>
        <v>378238</v>
      </c>
      <c r="N187" s="3">
        <f t="shared" si="13"/>
        <v>628875</v>
      </c>
    </row>
    <row r="188" spans="1:14" ht="12.75" x14ac:dyDescent="0.2">
      <c r="A188" s="2" t="s">
        <v>54</v>
      </c>
      <c r="B188" s="3">
        <v>2610</v>
      </c>
      <c r="C188" s="3">
        <v>5778</v>
      </c>
      <c r="D188" s="3">
        <v>108263</v>
      </c>
      <c r="E188" s="3">
        <f t="shared" si="10"/>
        <v>116651</v>
      </c>
      <c r="F188" s="3">
        <v>28</v>
      </c>
      <c r="G188" s="3">
        <v>4991</v>
      </c>
      <c r="H188" s="3">
        <v>130938</v>
      </c>
      <c r="I188" s="3">
        <f t="shared" si="11"/>
        <v>135957</v>
      </c>
      <c r="J188" s="3">
        <v>975</v>
      </c>
      <c r="K188" s="3">
        <v>44764</v>
      </c>
      <c r="L188" s="3">
        <v>343454</v>
      </c>
      <c r="M188" s="3">
        <f t="shared" si="12"/>
        <v>389193</v>
      </c>
      <c r="N188" s="3">
        <f t="shared" si="13"/>
        <v>641801</v>
      </c>
    </row>
    <row r="189" spans="1:14" ht="12.75" x14ac:dyDescent="0.2">
      <c r="A189" s="2" t="s">
        <v>55</v>
      </c>
      <c r="B189" s="3">
        <v>3144</v>
      </c>
      <c r="C189" s="3">
        <v>6126</v>
      </c>
      <c r="D189" s="3">
        <v>107266</v>
      </c>
      <c r="E189" s="3">
        <f t="shared" si="10"/>
        <v>116536</v>
      </c>
      <c r="F189" s="3">
        <v>29</v>
      </c>
      <c r="G189" s="3">
        <v>1704</v>
      </c>
      <c r="H189" s="3">
        <v>130590</v>
      </c>
      <c r="I189" s="3">
        <f t="shared" si="11"/>
        <v>132323</v>
      </c>
      <c r="J189" s="3">
        <v>978</v>
      </c>
      <c r="K189" s="3">
        <v>48043</v>
      </c>
      <c r="L189" s="3">
        <v>342507</v>
      </c>
      <c r="M189" s="3">
        <f t="shared" si="12"/>
        <v>391528</v>
      </c>
      <c r="N189" s="3">
        <f t="shared" si="13"/>
        <v>640387</v>
      </c>
    </row>
    <row r="190" spans="1:14" ht="12.75" x14ac:dyDescent="0.2">
      <c r="A190" s="2" t="s">
        <v>56</v>
      </c>
      <c r="B190" s="3">
        <v>1434</v>
      </c>
      <c r="C190" s="3">
        <v>4979</v>
      </c>
      <c r="D190" s="3">
        <v>117864</v>
      </c>
      <c r="E190" s="3">
        <f t="shared" si="10"/>
        <v>124277</v>
      </c>
      <c r="F190" s="3">
        <v>17</v>
      </c>
      <c r="G190" s="3">
        <v>2183</v>
      </c>
      <c r="H190" s="3">
        <v>133353</v>
      </c>
      <c r="I190" s="3">
        <f t="shared" si="11"/>
        <v>135553</v>
      </c>
      <c r="J190" s="3">
        <v>978</v>
      </c>
      <c r="K190" s="3">
        <v>47057</v>
      </c>
      <c r="L190" s="3">
        <v>345287</v>
      </c>
      <c r="M190" s="3">
        <f t="shared" si="12"/>
        <v>393322</v>
      </c>
      <c r="N190" s="3">
        <f t="shared" si="13"/>
        <v>653152</v>
      </c>
    </row>
    <row r="191" spans="1:14" ht="12.75" x14ac:dyDescent="0.2">
      <c r="A191" s="2" t="s">
        <v>57</v>
      </c>
      <c r="B191" s="3">
        <v>2804</v>
      </c>
      <c r="C191" s="3">
        <v>5275</v>
      </c>
      <c r="D191" s="3">
        <v>117007</v>
      </c>
      <c r="E191" s="3">
        <f t="shared" si="10"/>
        <v>125086</v>
      </c>
      <c r="F191" s="3">
        <v>30</v>
      </c>
      <c r="G191" s="3">
        <v>1375</v>
      </c>
      <c r="H191" s="3">
        <v>136687</v>
      </c>
      <c r="I191" s="3">
        <f t="shared" si="11"/>
        <v>138092</v>
      </c>
      <c r="J191" s="3">
        <v>928</v>
      </c>
      <c r="K191" s="3">
        <v>47336</v>
      </c>
      <c r="L191" s="3">
        <v>342540</v>
      </c>
      <c r="M191" s="3">
        <f t="shared" si="12"/>
        <v>390804</v>
      </c>
      <c r="N191" s="3">
        <f t="shared" si="13"/>
        <v>653982</v>
      </c>
    </row>
    <row r="192" spans="1:14" ht="12.75" x14ac:dyDescent="0.2">
      <c r="A192" s="2" t="s">
        <v>61</v>
      </c>
      <c r="B192" s="3">
        <v>3265</v>
      </c>
      <c r="C192" s="3">
        <v>5583</v>
      </c>
      <c r="D192" s="3">
        <v>111803</v>
      </c>
      <c r="E192" s="3">
        <f t="shared" si="10"/>
        <v>120651</v>
      </c>
      <c r="F192" s="3">
        <v>30</v>
      </c>
      <c r="G192" s="3">
        <v>4446</v>
      </c>
      <c r="H192" s="3">
        <v>136944</v>
      </c>
      <c r="I192" s="3">
        <f t="shared" si="11"/>
        <v>141420</v>
      </c>
      <c r="J192" s="3">
        <v>931</v>
      </c>
      <c r="K192" s="3">
        <v>45071</v>
      </c>
      <c r="L192" s="3">
        <v>343295</v>
      </c>
      <c r="M192" s="3">
        <f t="shared" si="12"/>
        <v>389297</v>
      </c>
      <c r="N192" s="3">
        <f t="shared" si="13"/>
        <v>651368</v>
      </c>
    </row>
    <row r="193" spans="1:14" ht="12.75" x14ac:dyDescent="0.2">
      <c r="A193" s="2" t="s">
        <v>58</v>
      </c>
      <c r="B193" s="3">
        <v>3643</v>
      </c>
      <c r="C193" s="3">
        <v>6101</v>
      </c>
      <c r="D193" s="3">
        <v>108312</v>
      </c>
      <c r="E193" s="3">
        <f t="shared" si="10"/>
        <v>118056</v>
      </c>
      <c r="F193" s="3">
        <v>30</v>
      </c>
      <c r="G193" s="3">
        <v>2245</v>
      </c>
      <c r="H193" s="3">
        <v>136457</v>
      </c>
      <c r="I193" s="3">
        <f t="shared" si="11"/>
        <v>138732</v>
      </c>
      <c r="J193" s="3">
        <v>931</v>
      </c>
      <c r="K193" s="3">
        <v>47160</v>
      </c>
      <c r="L193" s="3">
        <v>345147</v>
      </c>
      <c r="M193" s="3">
        <f t="shared" si="12"/>
        <v>393238</v>
      </c>
      <c r="N193" s="3">
        <f t="shared" si="13"/>
        <v>650026</v>
      </c>
    </row>
    <row r="194" spans="1:14" ht="12.75" x14ac:dyDescent="0.2">
      <c r="A194" s="2" t="s">
        <v>59</v>
      </c>
      <c r="B194" s="3">
        <v>2941</v>
      </c>
      <c r="C194" s="3">
        <v>5066</v>
      </c>
      <c r="D194" s="3">
        <v>112049</v>
      </c>
      <c r="E194" s="3">
        <f t="shared" si="10"/>
        <v>120056</v>
      </c>
      <c r="F194" s="3">
        <v>30</v>
      </c>
      <c r="G194" s="3">
        <v>2626</v>
      </c>
      <c r="H194" s="3">
        <v>137094</v>
      </c>
      <c r="I194" s="3">
        <f t="shared" si="11"/>
        <v>139750</v>
      </c>
      <c r="J194" s="3">
        <v>932</v>
      </c>
      <c r="K194" s="3">
        <v>45844</v>
      </c>
      <c r="L194" s="3">
        <v>346361</v>
      </c>
      <c r="M194" s="3">
        <f t="shared" si="12"/>
        <v>393137</v>
      </c>
      <c r="N194" s="3">
        <f t="shared" si="13"/>
        <v>652943</v>
      </c>
    </row>
    <row r="195" spans="1:14" ht="12.75" x14ac:dyDescent="0.2">
      <c r="A195" s="2" t="s">
        <v>49</v>
      </c>
      <c r="B195" s="3">
        <v>8059</v>
      </c>
      <c r="C195" s="3">
        <v>5671</v>
      </c>
      <c r="D195" s="3">
        <v>114733</v>
      </c>
      <c r="E195" s="3">
        <f t="shared" si="10"/>
        <v>128463</v>
      </c>
      <c r="F195" s="3">
        <v>30</v>
      </c>
      <c r="G195" s="3">
        <v>3163</v>
      </c>
      <c r="H195" s="3">
        <v>130196</v>
      </c>
      <c r="I195" s="3">
        <f t="shared" si="11"/>
        <v>133389</v>
      </c>
      <c r="J195" s="3">
        <v>935</v>
      </c>
      <c r="K195" s="3">
        <v>38938</v>
      </c>
      <c r="L195" s="3">
        <v>356431</v>
      </c>
      <c r="M195" s="3">
        <f t="shared" si="12"/>
        <v>396304</v>
      </c>
      <c r="N195" s="3">
        <f t="shared" si="13"/>
        <v>658156</v>
      </c>
    </row>
    <row r="196" spans="1:14" ht="14.25" customHeight="1" x14ac:dyDescent="0.2">
      <c r="A196" s="19" t="s">
        <v>45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x14ac:dyDescent="0.2">
      <c r="A197" s="2" t="s">
        <v>50</v>
      </c>
      <c r="B197" s="3">
        <v>2232</v>
      </c>
      <c r="C197" s="3">
        <v>7863</v>
      </c>
      <c r="D197" s="3">
        <v>122699</v>
      </c>
      <c r="E197" s="3">
        <v>132794</v>
      </c>
      <c r="F197" s="3">
        <v>30</v>
      </c>
      <c r="G197" s="3">
        <v>3169</v>
      </c>
      <c r="H197" s="3">
        <v>132863</v>
      </c>
      <c r="I197" s="3">
        <v>136062</v>
      </c>
      <c r="J197" s="3">
        <v>935</v>
      </c>
      <c r="K197" s="3">
        <v>37880</v>
      </c>
      <c r="L197" s="3">
        <v>349542</v>
      </c>
      <c r="M197" s="3">
        <v>388357</v>
      </c>
      <c r="N197" s="3">
        <v>657213</v>
      </c>
    </row>
    <row r="198" spans="1:14" ht="12.75" x14ac:dyDescent="0.2">
      <c r="A198" s="2" t="s">
        <v>51</v>
      </c>
      <c r="B198" s="3">
        <v>3663</v>
      </c>
      <c r="C198" s="3">
        <v>6749</v>
      </c>
      <c r="D198" s="3">
        <v>118914</v>
      </c>
      <c r="E198" s="3">
        <v>129326</v>
      </c>
      <c r="F198" s="3">
        <v>30</v>
      </c>
      <c r="G198" s="3">
        <v>6968</v>
      </c>
      <c r="H198" s="3">
        <v>133547</v>
      </c>
      <c r="I198" s="3">
        <v>140545</v>
      </c>
      <c r="J198" s="3">
        <v>946</v>
      </c>
      <c r="K198" s="3">
        <v>31032</v>
      </c>
      <c r="L198" s="3">
        <v>354622</v>
      </c>
      <c r="M198" s="3">
        <v>386600</v>
      </c>
      <c r="N198" s="3">
        <v>656471</v>
      </c>
    </row>
    <row r="199" spans="1:14" ht="12.75" x14ac:dyDescent="0.2">
      <c r="A199" s="2" t="s">
        <v>52</v>
      </c>
      <c r="B199" s="3">
        <v>3564</v>
      </c>
      <c r="C199" s="3">
        <v>6894</v>
      </c>
      <c r="D199" s="3">
        <v>119916</v>
      </c>
      <c r="E199" s="3">
        <v>130374</v>
      </c>
      <c r="F199" s="3">
        <v>30</v>
      </c>
      <c r="G199" s="3">
        <v>4616</v>
      </c>
      <c r="H199" s="3">
        <v>135288</v>
      </c>
      <c r="I199" s="3">
        <v>139934</v>
      </c>
      <c r="J199" s="3">
        <v>949</v>
      </c>
      <c r="K199" s="3">
        <v>34057</v>
      </c>
      <c r="L199" s="3">
        <v>361341</v>
      </c>
      <c r="M199" s="3">
        <v>396347</v>
      </c>
      <c r="N199" s="3">
        <v>666655</v>
      </c>
    </row>
    <row r="200" spans="1:14" ht="12.75" x14ac:dyDescent="0.2">
      <c r="A200" s="2" t="s">
        <v>53</v>
      </c>
      <c r="B200" s="3">
        <v>2576</v>
      </c>
      <c r="C200" s="3">
        <v>7694</v>
      </c>
      <c r="D200" s="3">
        <v>118937</v>
      </c>
      <c r="E200" s="3">
        <v>129207</v>
      </c>
      <c r="F200" s="3">
        <v>30</v>
      </c>
      <c r="G200" s="3">
        <v>6572</v>
      </c>
      <c r="H200" s="3">
        <v>138296</v>
      </c>
      <c r="I200" s="3">
        <v>144898</v>
      </c>
      <c r="J200" s="3">
        <v>949</v>
      </c>
      <c r="K200" s="3">
        <v>34163</v>
      </c>
      <c r="L200" s="3">
        <v>366660</v>
      </c>
      <c r="M200" s="3">
        <v>401772</v>
      </c>
      <c r="N200" s="3">
        <v>675877</v>
      </c>
    </row>
    <row r="201" spans="1:14" ht="12.75" x14ac:dyDescent="0.2">
      <c r="A201" s="2" t="s">
        <v>54</v>
      </c>
      <c r="B201" s="3">
        <v>4863</v>
      </c>
      <c r="C201" s="3">
        <v>7750</v>
      </c>
      <c r="D201" s="3">
        <v>118019</v>
      </c>
      <c r="E201" s="3">
        <v>130632</v>
      </c>
      <c r="F201" s="3">
        <v>30</v>
      </c>
      <c r="G201" s="3">
        <v>6517</v>
      </c>
      <c r="H201" s="3">
        <v>135777</v>
      </c>
      <c r="I201" s="3">
        <v>142324</v>
      </c>
      <c r="J201" s="3">
        <v>964</v>
      </c>
      <c r="K201" s="3">
        <v>34836</v>
      </c>
      <c r="L201" s="3">
        <v>369561</v>
      </c>
      <c r="M201" s="3">
        <v>405361</v>
      </c>
      <c r="N201" s="3">
        <v>678317</v>
      </c>
    </row>
    <row r="202" spans="1:14" ht="12.75" x14ac:dyDescent="0.2">
      <c r="A202" s="2" t="s">
        <v>55</v>
      </c>
      <c r="B202" s="3">
        <v>4509</v>
      </c>
      <c r="C202" s="3">
        <v>6126</v>
      </c>
      <c r="D202" s="3">
        <v>133524</v>
      </c>
      <c r="E202" s="3">
        <v>144159</v>
      </c>
      <c r="F202" s="3">
        <v>31</v>
      </c>
      <c r="G202" s="3">
        <v>3776</v>
      </c>
      <c r="H202" s="3">
        <v>135850</v>
      </c>
      <c r="I202" s="3">
        <v>139657</v>
      </c>
      <c r="J202" s="3">
        <v>1017</v>
      </c>
      <c r="K202" s="3">
        <v>39552</v>
      </c>
      <c r="L202" s="3">
        <v>365841</v>
      </c>
      <c r="M202" s="3">
        <v>406410</v>
      </c>
      <c r="N202" s="3">
        <v>690226</v>
      </c>
    </row>
    <row r="203" spans="1:14" ht="12.75" x14ac:dyDescent="0.2">
      <c r="A203" s="2" t="s">
        <v>56</v>
      </c>
      <c r="B203" s="3">
        <v>6161</v>
      </c>
      <c r="C203" s="3">
        <v>7252</v>
      </c>
      <c r="D203" s="3">
        <v>135303</v>
      </c>
      <c r="E203" s="3">
        <v>148716</v>
      </c>
      <c r="F203" s="3">
        <v>31</v>
      </c>
      <c r="G203" s="3">
        <v>4878</v>
      </c>
      <c r="H203" s="3">
        <v>137695</v>
      </c>
      <c r="I203" s="3">
        <v>142604</v>
      </c>
      <c r="J203" s="3">
        <v>1017</v>
      </c>
      <c r="K203" s="3">
        <v>39936</v>
      </c>
      <c r="L203" s="3">
        <v>369654</v>
      </c>
      <c r="M203" s="3">
        <v>410607</v>
      </c>
      <c r="N203" s="3">
        <v>701927</v>
      </c>
    </row>
    <row r="204" spans="1:14" ht="12.75" x14ac:dyDescent="0.2">
      <c r="A204" s="2" t="s">
        <v>57</v>
      </c>
      <c r="B204" s="3">
        <v>4289</v>
      </c>
      <c r="C204" s="3">
        <v>6337</v>
      </c>
      <c r="D204" s="3">
        <v>132931</v>
      </c>
      <c r="E204" s="3">
        <v>143557</v>
      </c>
      <c r="F204" s="3">
        <v>31</v>
      </c>
      <c r="G204" s="3">
        <v>5821</v>
      </c>
      <c r="H204" s="3">
        <v>136586</v>
      </c>
      <c r="I204" s="3">
        <v>142438</v>
      </c>
      <c r="J204" s="3">
        <v>1017</v>
      </c>
      <c r="K204" s="3">
        <v>40297</v>
      </c>
      <c r="L204" s="3">
        <v>371580</v>
      </c>
      <c r="M204" s="3">
        <v>412894</v>
      </c>
      <c r="N204" s="3">
        <v>698889</v>
      </c>
    </row>
    <row r="205" spans="1:14" ht="12.75" x14ac:dyDescent="0.2">
      <c r="A205" s="2" t="s">
        <v>61</v>
      </c>
      <c r="B205" s="3">
        <v>2807</v>
      </c>
      <c r="C205" s="3">
        <v>6245</v>
      </c>
      <c r="D205" s="3">
        <v>139636</v>
      </c>
      <c r="E205" s="3">
        <v>148688</v>
      </c>
      <c r="F205" s="3">
        <v>31</v>
      </c>
      <c r="G205" s="3">
        <v>5810</v>
      </c>
      <c r="H205" s="3">
        <v>139904</v>
      </c>
      <c r="I205" s="3">
        <v>145745</v>
      </c>
      <c r="J205" s="3">
        <v>520</v>
      </c>
      <c r="K205" s="3">
        <v>40963</v>
      </c>
      <c r="L205" s="3">
        <v>374383</v>
      </c>
      <c r="M205" s="3">
        <v>415866</v>
      </c>
      <c r="N205" s="3">
        <v>710299</v>
      </c>
    </row>
    <row r="206" spans="1:14" ht="12.75" x14ac:dyDescent="0.2">
      <c r="A206" s="2" t="s">
        <v>58</v>
      </c>
      <c r="B206" s="3">
        <v>2876</v>
      </c>
      <c r="C206" s="3">
        <v>10877</v>
      </c>
      <c r="D206" s="3">
        <v>132263</v>
      </c>
      <c r="E206" s="3">
        <v>146016</v>
      </c>
      <c r="F206" s="3">
        <v>31</v>
      </c>
      <c r="G206" s="3">
        <v>10149</v>
      </c>
      <c r="H206" s="3">
        <v>144080</v>
      </c>
      <c r="I206" s="3">
        <v>154260</v>
      </c>
      <c r="J206" s="3">
        <v>1020</v>
      </c>
      <c r="K206" s="3">
        <v>30697</v>
      </c>
      <c r="L206" s="3">
        <v>373751</v>
      </c>
      <c r="M206" s="3">
        <v>405468</v>
      </c>
      <c r="N206" s="3">
        <v>705744</v>
      </c>
    </row>
    <row r="207" spans="1:14" ht="12.75" x14ac:dyDescent="0.2">
      <c r="A207" s="2" t="s">
        <v>59</v>
      </c>
      <c r="B207" s="3">
        <v>5094</v>
      </c>
      <c r="C207" s="3">
        <v>4839</v>
      </c>
      <c r="D207" s="3">
        <v>139514</v>
      </c>
      <c r="E207" s="3">
        <v>149447</v>
      </c>
      <c r="F207" s="3">
        <v>65</v>
      </c>
      <c r="G207" s="3">
        <v>6670</v>
      </c>
      <c r="H207" s="3">
        <v>143080</v>
      </c>
      <c r="I207" s="3">
        <v>149815</v>
      </c>
      <c r="J207" s="3">
        <v>911</v>
      </c>
      <c r="K207" s="3">
        <v>23230</v>
      </c>
      <c r="L207" s="3">
        <v>379698</v>
      </c>
      <c r="M207" s="3">
        <v>403839</v>
      </c>
      <c r="N207" s="3">
        <v>703101</v>
      </c>
    </row>
    <row r="208" spans="1:14" ht="12.75" x14ac:dyDescent="0.2">
      <c r="A208" s="2" t="s">
        <v>49</v>
      </c>
      <c r="B208" s="3">
        <v>3487</v>
      </c>
      <c r="C208" s="3">
        <v>4911</v>
      </c>
      <c r="D208" s="3">
        <v>143346</v>
      </c>
      <c r="E208" s="3">
        <v>151744</v>
      </c>
      <c r="F208" s="3">
        <v>56</v>
      </c>
      <c r="G208" s="3">
        <v>7285</v>
      </c>
      <c r="H208" s="3">
        <v>143465</v>
      </c>
      <c r="I208" s="3">
        <v>150806</v>
      </c>
      <c r="J208" s="3">
        <v>915</v>
      </c>
      <c r="K208" s="3">
        <v>23174</v>
      </c>
      <c r="L208" s="3">
        <v>381062</v>
      </c>
      <c r="M208" s="3">
        <v>405151</v>
      </c>
      <c r="N208" s="3">
        <v>707701</v>
      </c>
    </row>
    <row r="209" spans="1:14" ht="12.75" x14ac:dyDescent="0.2">
      <c r="A209" s="19" t="s">
        <v>31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x14ac:dyDescent="0.2">
      <c r="A210" s="2" t="s">
        <v>50</v>
      </c>
      <c r="B210" s="3">
        <v>2555</v>
      </c>
      <c r="C210" s="3">
        <v>5779</v>
      </c>
      <c r="D210" s="3">
        <v>150987</v>
      </c>
      <c r="E210" s="3">
        <f t="shared" ref="E210:E221" si="14">D210+C210+B210</f>
        <v>159321</v>
      </c>
      <c r="F210" s="3">
        <v>53</v>
      </c>
      <c r="G210" s="3">
        <v>5206</v>
      </c>
      <c r="H210" s="3">
        <v>145903</v>
      </c>
      <c r="I210" s="3">
        <f t="shared" ref="I210:I221" si="15">H210+G210+F210</f>
        <v>151162</v>
      </c>
      <c r="J210" s="3">
        <v>915</v>
      </c>
      <c r="K210" s="3">
        <v>23231</v>
      </c>
      <c r="L210" s="3">
        <v>384849</v>
      </c>
      <c r="M210" s="3">
        <f t="shared" ref="M210:M221" si="16">L210+K210+J210</f>
        <v>408995</v>
      </c>
      <c r="N210" s="3">
        <f t="shared" ref="N210:N221" si="17">M210+I210+E210</f>
        <v>719478</v>
      </c>
    </row>
    <row r="211" spans="1:14" ht="12.75" x14ac:dyDescent="0.2">
      <c r="A211" s="2" t="s">
        <v>51</v>
      </c>
      <c r="B211" s="3">
        <v>2189</v>
      </c>
      <c r="C211" s="3">
        <v>6496</v>
      </c>
      <c r="D211" s="3">
        <v>159794</v>
      </c>
      <c r="E211" s="3">
        <f t="shared" si="14"/>
        <v>168479</v>
      </c>
      <c r="F211" s="3">
        <v>51</v>
      </c>
      <c r="G211" s="3">
        <v>11213</v>
      </c>
      <c r="H211" s="3">
        <v>148727</v>
      </c>
      <c r="I211" s="3">
        <f t="shared" si="15"/>
        <v>159991</v>
      </c>
      <c r="J211" s="3">
        <v>916</v>
      </c>
      <c r="K211" s="3">
        <v>16415</v>
      </c>
      <c r="L211" s="3">
        <v>383491</v>
      </c>
      <c r="M211" s="3">
        <f t="shared" si="16"/>
        <v>400822</v>
      </c>
      <c r="N211" s="3">
        <f t="shared" si="17"/>
        <v>729292</v>
      </c>
    </row>
    <row r="212" spans="1:14" ht="12.75" x14ac:dyDescent="0.2">
      <c r="A212" s="2" t="s">
        <v>52</v>
      </c>
      <c r="B212" s="3">
        <v>3567</v>
      </c>
      <c r="C212" s="3">
        <v>6713</v>
      </c>
      <c r="D212" s="3">
        <v>158380</v>
      </c>
      <c r="E212" s="3">
        <f t="shared" si="14"/>
        <v>168660</v>
      </c>
      <c r="F212" s="3">
        <v>50</v>
      </c>
      <c r="G212" s="3">
        <v>6884</v>
      </c>
      <c r="H212" s="3">
        <v>154666</v>
      </c>
      <c r="I212" s="3">
        <f t="shared" si="15"/>
        <v>161600</v>
      </c>
      <c r="J212" s="3">
        <v>919</v>
      </c>
      <c r="K212" s="3">
        <v>16436</v>
      </c>
      <c r="L212" s="3">
        <v>389264</v>
      </c>
      <c r="M212" s="3">
        <f t="shared" si="16"/>
        <v>406619</v>
      </c>
      <c r="N212" s="3">
        <f t="shared" si="17"/>
        <v>736879</v>
      </c>
    </row>
    <row r="213" spans="1:14" ht="12.75" x14ac:dyDescent="0.2">
      <c r="A213" s="2" t="s">
        <v>53</v>
      </c>
      <c r="B213" s="3">
        <v>4200</v>
      </c>
      <c r="C213" s="3">
        <v>5680</v>
      </c>
      <c r="D213" s="3">
        <v>165978</v>
      </c>
      <c r="E213" s="3">
        <f t="shared" si="14"/>
        <v>175858</v>
      </c>
      <c r="F213" s="3">
        <v>47</v>
      </c>
      <c r="G213" s="3">
        <v>7279</v>
      </c>
      <c r="H213" s="3">
        <v>158447</v>
      </c>
      <c r="I213" s="3">
        <f t="shared" si="15"/>
        <v>165773</v>
      </c>
      <c r="J213" s="3">
        <v>919</v>
      </c>
      <c r="K213" s="3">
        <v>17814</v>
      </c>
      <c r="L213" s="3">
        <v>388878</v>
      </c>
      <c r="M213" s="3">
        <f t="shared" si="16"/>
        <v>407611</v>
      </c>
      <c r="N213" s="3">
        <f t="shared" si="17"/>
        <v>749242</v>
      </c>
    </row>
    <row r="214" spans="1:14" ht="12.75" x14ac:dyDescent="0.2">
      <c r="A214" s="2" t="s">
        <v>54</v>
      </c>
      <c r="B214" s="3">
        <v>4215</v>
      </c>
      <c r="C214" s="3">
        <v>5995</v>
      </c>
      <c r="D214" s="3">
        <v>158061</v>
      </c>
      <c r="E214" s="3">
        <f t="shared" si="14"/>
        <v>168271</v>
      </c>
      <c r="F214" s="3">
        <v>44</v>
      </c>
      <c r="G214" s="3">
        <v>7284</v>
      </c>
      <c r="H214" s="3">
        <v>161146</v>
      </c>
      <c r="I214" s="3">
        <f t="shared" si="15"/>
        <v>168474</v>
      </c>
      <c r="J214" s="3">
        <v>920</v>
      </c>
      <c r="K214" s="3">
        <v>14819</v>
      </c>
      <c r="L214" s="3">
        <v>394577</v>
      </c>
      <c r="M214" s="3">
        <f t="shared" si="16"/>
        <v>410316</v>
      </c>
      <c r="N214" s="3">
        <f t="shared" si="17"/>
        <v>747061</v>
      </c>
    </row>
    <row r="215" spans="1:14" ht="12.75" x14ac:dyDescent="0.2">
      <c r="A215" s="2" t="s">
        <v>55</v>
      </c>
      <c r="B215" s="3">
        <v>4817</v>
      </c>
      <c r="C215" s="3">
        <v>5967</v>
      </c>
      <c r="D215" s="3">
        <v>165909</v>
      </c>
      <c r="E215" s="3">
        <f t="shared" si="14"/>
        <v>176693</v>
      </c>
      <c r="F215" s="3">
        <v>40</v>
      </c>
      <c r="G215" s="3">
        <v>13435</v>
      </c>
      <c r="H215" s="3">
        <v>164332</v>
      </c>
      <c r="I215" s="3">
        <f t="shared" si="15"/>
        <v>177807</v>
      </c>
      <c r="J215" s="3">
        <v>943</v>
      </c>
      <c r="K215" s="3">
        <v>14917</v>
      </c>
      <c r="L215" s="3">
        <v>399045</v>
      </c>
      <c r="M215" s="3">
        <f t="shared" si="16"/>
        <v>414905</v>
      </c>
      <c r="N215" s="3">
        <f t="shared" si="17"/>
        <v>769405</v>
      </c>
    </row>
    <row r="216" spans="1:14" ht="12.75" x14ac:dyDescent="0.2">
      <c r="A216" s="2" t="s">
        <v>56</v>
      </c>
      <c r="B216" s="3">
        <v>5090</v>
      </c>
      <c r="C216" s="3">
        <v>6070</v>
      </c>
      <c r="D216" s="3">
        <v>171262</v>
      </c>
      <c r="E216" s="3">
        <f t="shared" si="14"/>
        <v>182422</v>
      </c>
      <c r="F216" s="3">
        <v>38</v>
      </c>
      <c r="G216" s="3">
        <v>12148</v>
      </c>
      <c r="H216" s="3">
        <v>162150</v>
      </c>
      <c r="I216" s="3">
        <f t="shared" si="15"/>
        <v>174336</v>
      </c>
      <c r="J216" s="3">
        <v>943</v>
      </c>
      <c r="K216" s="3">
        <v>14922</v>
      </c>
      <c r="L216" s="3">
        <v>404598</v>
      </c>
      <c r="M216" s="3">
        <f t="shared" si="16"/>
        <v>420463</v>
      </c>
      <c r="N216" s="3">
        <f t="shared" si="17"/>
        <v>777221</v>
      </c>
    </row>
    <row r="217" spans="1:14" ht="12.75" x14ac:dyDescent="0.2">
      <c r="A217" s="2" t="s">
        <v>57</v>
      </c>
      <c r="B217" s="3">
        <v>5713</v>
      </c>
      <c r="C217" s="3">
        <v>6563</v>
      </c>
      <c r="D217" s="3">
        <v>165976</v>
      </c>
      <c r="E217" s="3">
        <f t="shared" si="14"/>
        <v>178252</v>
      </c>
      <c r="F217" s="3">
        <v>33</v>
      </c>
      <c r="G217" s="3">
        <v>7679</v>
      </c>
      <c r="H217" s="3">
        <v>165824</v>
      </c>
      <c r="I217" s="3">
        <f t="shared" si="15"/>
        <v>173536</v>
      </c>
      <c r="J217" s="3">
        <v>944</v>
      </c>
      <c r="K217" s="3">
        <v>16620</v>
      </c>
      <c r="L217" s="3">
        <v>411024</v>
      </c>
      <c r="M217" s="3">
        <f t="shared" si="16"/>
        <v>428588</v>
      </c>
      <c r="N217" s="3">
        <f t="shared" si="17"/>
        <v>780376</v>
      </c>
    </row>
    <row r="218" spans="1:14" ht="12.75" x14ac:dyDescent="0.2">
      <c r="A218" s="2" t="s">
        <v>61</v>
      </c>
      <c r="B218" s="3">
        <v>3947</v>
      </c>
      <c r="C218" s="3">
        <v>6597</v>
      </c>
      <c r="D218" s="3">
        <v>176476</v>
      </c>
      <c r="E218" s="3">
        <f t="shared" si="14"/>
        <v>187020</v>
      </c>
      <c r="F218" s="3">
        <v>48</v>
      </c>
      <c r="G218" s="3">
        <v>7377</v>
      </c>
      <c r="H218" s="3">
        <v>163820</v>
      </c>
      <c r="I218" s="3">
        <f t="shared" si="15"/>
        <v>171245</v>
      </c>
      <c r="J218" s="3">
        <v>948</v>
      </c>
      <c r="K218" s="3">
        <v>16557</v>
      </c>
      <c r="L218" s="3">
        <v>409363</v>
      </c>
      <c r="M218" s="3">
        <f t="shared" si="16"/>
        <v>426868</v>
      </c>
      <c r="N218" s="3">
        <f t="shared" si="17"/>
        <v>785133</v>
      </c>
    </row>
    <row r="219" spans="1:14" ht="12.75" x14ac:dyDescent="0.2">
      <c r="A219" s="2" t="s">
        <v>58</v>
      </c>
      <c r="B219" s="3">
        <v>6253</v>
      </c>
      <c r="C219" s="3">
        <v>6494</v>
      </c>
      <c r="D219" s="3">
        <v>196660</v>
      </c>
      <c r="E219" s="3">
        <f t="shared" si="14"/>
        <v>209407</v>
      </c>
      <c r="F219" s="3">
        <v>39</v>
      </c>
      <c r="G219" s="3">
        <v>5697</v>
      </c>
      <c r="H219" s="3">
        <v>166569</v>
      </c>
      <c r="I219" s="3">
        <f t="shared" si="15"/>
        <v>172305</v>
      </c>
      <c r="J219" s="3">
        <v>948</v>
      </c>
      <c r="K219" s="3">
        <v>16578</v>
      </c>
      <c r="L219" s="3">
        <v>398257</v>
      </c>
      <c r="M219" s="3">
        <f t="shared" si="16"/>
        <v>415783</v>
      </c>
      <c r="N219" s="3">
        <f t="shared" si="17"/>
        <v>797495</v>
      </c>
    </row>
    <row r="220" spans="1:14" ht="12.75" x14ac:dyDescent="0.2">
      <c r="A220" s="2" t="s">
        <v>59</v>
      </c>
      <c r="B220" s="3">
        <v>6378</v>
      </c>
      <c r="C220" s="3">
        <v>7460</v>
      </c>
      <c r="D220" s="3">
        <v>195342</v>
      </c>
      <c r="E220" s="3">
        <f t="shared" si="14"/>
        <v>209180</v>
      </c>
      <c r="F220" s="3">
        <v>42</v>
      </c>
      <c r="G220" s="3">
        <v>5977</v>
      </c>
      <c r="H220" s="3">
        <v>170029</v>
      </c>
      <c r="I220" s="3">
        <f t="shared" si="15"/>
        <v>176048</v>
      </c>
      <c r="J220" s="3">
        <v>949</v>
      </c>
      <c r="K220" s="3">
        <v>20266</v>
      </c>
      <c r="L220" s="3">
        <v>399175</v>
      </c>
      <c r="M220" s="3">
        <f t="shared" si="16"/>
        <v>420390</v>
      </c>
      <c r="N220" s="3">
        <f t="shared" si="17"/>
        <v>805618</v>
      </c>
    </row>
    <row r="221" spans="1:14" ht="12.75" x14ac:dyDescent="0.2">
      <c r="A221" s="2" t="s">
        <v>49</v>
      </c>
      <c r="B221" s="3">
        <v>14889</v>
      </c>
      <c r="C221" s="3">
        <v>5197</v>
      </c>
      <c r="D221" s="3">
        <v>190308</v>
      </c>
      <c r="E221" s="3">
        <f t="shared" si="14"/>
        <v>210394</v>
      </c>
      <c r="F221" s="3">
        <v>36</v>
      </c>
      <c r="G221" s="3">
        <v>7186</v>
      </c>
      <c r="H221" s="3">
        <v>177130</v>
      </c>
      <c r="I221" s="3">
        <f t="shared" si="15"/>
        <v>184352</v>
      </c>
      <c r="J221" s="3">
        <v>952</v>
      </c>
      <c r="K221" s="3">
        <v>20465</v>
      </c>
      <c r="L221" s="3">
        <v>405045</v>
      </c>
      <c r="M221" s="3">
        <f t="shared" si="16"/>
        <v>426462</v>
      </c>
      <c r="N221" s="3">
        <f t="shared" si="17"/>
        <v>821208</v>
      </c>
    </row>
    <row r="222" spans="1:14" ht="12.75" x14ac:dyDescent="0.2">
      <c r="A222" s="19" t="s">
        <v>33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 x14ac:dyDescent="0.2">
      <c r="A223" s="2" t="s">
        <v>50</v>
      </c>
      <c r="B223" s="3">
        <v>8892</v>
      </c>
      <c r="C223" s="3">
        <v>6448</v>
      </c>
      <c r="D223" s="3">
        <v>190244</v>
      </c>
      <c r="E223" s="3">
        <f t="shared" ref="E223:E247" si="18">D223+C223+B223</f>
        <v>205584</v>
      </c>
      <c r="F223" s="3">
        <v>36</v>
      </c>
      <c r="G223" s="3">
        <v>10149</v>
      </c>
      <c r="H223" s="3">
        <v>178682</v>
      </c>
      <c r="I223" s="3">
        <f t="shared" ref="I223:I234" si="19">H223+G223+F223</f>
        <v>188867</v>
      </c>
      <c r="J223" s="3">
        <v>952</v>
      </c>
      <c r="K223" s="3">
        <v>13572</v>
      </c>
      <c r="L223" s="3">
        <v>393287</v>
      </c>
      <c r="M223" s="3">
        <f t="shared" ref="M223:M234" si="20">L223+K223+J223</f>
        <v>407811</v>
      </c>
      <c r="N223" s="3">
        <f t="shared" ref="N223:N234" si="21">M223+I223+E223</f>
        <v>802262</v>
      </c>
    </row>
    <row r="224" spans="1:14" ht="12.75" x14ac:dyDescent="0.2">
      <c r="A224" s="2" t="s">
        <v>51</v>
      </c>
      <c r="B224" s="3">
        <v>10419</v>
      </c>
      <c r="C224" s="3">
        <v>7382</v>
      </c>
      <c r="D224" s="3">
        <v>198183</v>
      </c>
      <c r="E224" s="3">
        <f t="shared" si="18"/>
        <v>215984</v>
      </c>
      <c r="F224" s="3">
        <v>37</v>
      </c>
      <c r="G224" s="3">
        <v>8406</v>
      </c>
      <c r="H224" s="3">
        <v>182899</v>
      </c>
      <c r="I224" s="3">
        <f t="shared" si="19"/>
        <v>191342</v>
      </c>
      <c r="J224" s="3">
        <v>953</v>
      </c>
      <c r="K224" s="3">
        <v>13605</v>
      </c>
      <c r="L224" s="3">
        <v>390444</v>
      </c>
      <c r="M224" s="3">
        <f t="shared" si="20"/>
        <v>405002</v>
      </c>
      <c r="N224" s="3">
        <f t="shared" si="21"/>
        <v>812328</v>
      </c>
    </row>
    <row r="225" spans="1:14" ht="12.75" x14ac:dyDescent="0.2">
      <c r="A225" s="2" t="s">
        <v>52</v>
      </c>
      <c r="B225" s="3">
        <v>7535</v>
      </c>
      <c r="C225" s="3">
        <v>10755</v>
      </c>
      <c r="D225" s="3">
        <v>243143</v>
      </c>
      <c r="E225" s="3">
        <f t="shared" si="18"/>
        <v>261433</v>
      </c>
      <c r="F225" s="3">
        <v>48</v>
      </c>
      <c r="G225" s="3">
        <v>8586</v>
      </c>
      <c r="H225" s="3">
        <v>189169</v>
      </c>
      <c r="I225" s="3">
        <f t="shared" si="19"/>
        <v>197803</v>
      </c>
      <c r="J225" s="3">
        <v>957</v>
      </c>
      <c r="K225" s="3">
        <v>9281</v>
      </c>
      <c r="L225" s="3">
        <v>382203</v>
      </c>
      <c r="M225" s="3">
        <f t="shared" si="20"/>
        <v>392441</v>
      </c>
      <c r="N225" s="3">
        <f t="shared" si="21"/>
        <v>851677</v>
      </c>
    </row>
    <row r="226" spans="1:14" ht="12.75" x14ac:dyDescent="0.2">
      <c r="A226" s="2" t="s">
        <v>53</v>
      </c>
      <c r="B226" s="3">
        <v>5677</v>
      </c>
      <c r="C226" s="3">
        <v>10648</v>
      </c>
      <c r="D226" s="3">
        <v>254035</v>
      </c>
      <c r="E226" s="3">
        <f t="shared" si="18"/>
        <v>270360</v>
      </c>
      <c r="F226" s="3">
        <v>40</v>
      </c>
      <c r="G226" s="3">
        <v>8805</v>
      </c>
      <c r="H226" s="3">
        <v>196340</v>
      </c>
      <c r="I226" s="3">
        <f t="shared" si="19"/>
        <v>205185</v>
      </c>
      <c r="J226" s="3">
        <v>957</v>
      </c>
      <c r="K226" s="3">
        <v>14216</v>
      </c>
      <c r="L226" s="3">
        <v>381092</v>
      </c>
      <c r="M226" s="3">
        <f t="shared" si="20"/>
        <v>396265</v>
      </c>
      <c r="N226" s="3">
        <f t="shared" si="21"/>
        <v>871810</v>
      </c>
    </row>
    <row r="227" spans="1:14" ht="12.75" x14ac:dyDescent="0.2">
      <c r="A227" s="2" t="s">
        <v>54</v>
      </c>
      <c r="B227" s="3">
        <v>7884</v>
      </c>
      <c r="C227" s="3">
        <v>8485</v>
      </c>
      <c r="D227" s="3">
        <v>259611</v>
      </c>
      <c r="E227" s="3">
        <f t="shared" si="18"/>
        <v>275980</v>
      </c>
      <c r="F227" s="3">
        <v>38</v>
      </c>
      <c r="G227" s="3">
        <v>5829</v>
      </c>
      <c r="H227" s="3">
        <v>196540</v>
      </c>
      <c r="I227" s="3">
        <f t="shared" si="19"/>
        <v>202407</v>
      </c>
      <c r="J227" s="3">
        <v>958</v>
      </c>
      <c r="K227" s="3">
        <v>14676</v>
      </c>
      <c r="L227" s="3">
        <v>371986</v>
      </c>
      <c r="M227" s="3">
        <f t="shared" si="20"/>
        <v>387620</v>
      </c>
      <c r="N227" s="3">
        <f t="shared" si="21"/>
        <v>866007</v>
      </c>
    </row>
    <row r="228" spans="1:14" ht="12.75" x14ac:dyDescent="0.2">
      <c r="A228" s="2" t="s">
        <v>55</v>
      </c>
      <c r="B228" s="3">
        <v>7534</v>
      </c>
      <c r="C228" s="3">
        <v>8585</v>
      </c>
      <c r="D228" s="3">
        <v>259706</v>
      </c>
      <c r="E228" s="3">
        <f t="shared" si="18"/>
        <v>275825</v>
      </c>
      <c r="F228" s="3">
        <v>38</v>
      </c>
      <c r="G228" s="3">
        <v>6512</v>
      </c>
      <c r="H228" s="3">
        <v>199390</v>
      </c>
      <c r="I228" s="3">
        <f t="shared" si="19"/>
        <v>205940</v>
      </c>
      <c r="J228" s="3">
        <v>962</v>
      </c>
      <c r="K228" s="3">
        <v>14681</v>
      </c>
      <c r="L228" s="3">
        <v>364962</v>
      </c>
      <c r="M228" s="3">
        <f t="shared" si="20"/>
        <v>380605</v>
      </c>
      <c r="N228" s="3">
        <f t="shared" si="21"/>
        <v>862370</v>
      </c>
    </row>
    <row r="229" spans="1:14" ht="12.75" x14ac:dyDescent="0.2">
      <c r="A229" s="2" t="s">
        <v>56</v>
      </c>
      <c r="B229" s="3">
        <v>12827</v>
      </c>
      <c r="C229" s="3">
        <v>7522</v>
      </c>
      <c r="D229" s="3">
        <v>259180</v>
      </c>
      <c r="E229" s="3">
        <f t="shared" si="18"/>
        <v>279529</v>
      </c>
      <c r="F229" s="3">
        <v>44</v>
      </c>
      <c r="G229" s="3">
        <v>7653</v>
      </c>
      <c r="H229" s="3">
        <v>195122</v>
      </c>
      <c r="I229" s="3">
        <f t="shared" si="19"/>
        <v>202819</v>
      </c>
      <c r="J229" s="3">
        <v>962</v>
      </c>
      <c r="K229" s="3">
        <v>14622</v>
      </c>
      <c r="L229" s="3">
        <v>368015</v>
      </c>
      <c r="M229" s="3">
        <f t="shared" si="20"/>
        <v>383599</v>
      </c>
      <c r="N229" s="3">
        <f t="shared" si="21"/>
        <v>865947</v>
      </c>
    </row>
    <row r="230" spans="1:14" ht="12.75" x14ac:dyDescent="0.2">
      <c r="A230" s="2" t="s">
        <v>57</v>
      </c>
      <c r="B230" s="3">
        <v>7275</v>
      </c>
      <c r="C230" s="3">
        <v>5989</v>
      </c>
      <c r="D230" s="3">
        <v>238322</v>
      </c>
      <c r="E230" s="3">
        <f t="shared" si="18"/>
        <v>251586</v>
      </c>
      <c r="F230" s="3">
        <v>37</v>
      </c>
      <c r="G230" s="3">
        <v>8928</v>
      </c>
      <c r="H230" s="3">
        <v>200663</v>
      </c>
      <c r="I230" s="3">
        <f t="shared" si="19"/>
        <v>209628</v>
      </c>
      <c r="J230" s="3">
        <v>962</v>
      </c>
      <c r="K230" s="3">
        <v>14510</v>
      </c>
      <c r="L230" s="3">
        <v>373988</v>
      </c>
      <c r="M230" s="3">
        <f t="shared" si="20"/>
        <v>389460</v>
      </c>
      <c r="N230" s="3">
        <f t="shared" si="21"/>
        <v>850674</v>
      </c>
    </row>
    <row r="231" spans="1:14" ht="12.75" x14ac:dyDescent="0.2">
      <c r="A231" s="2" t="s">
        <v>61</v>
      </c>
      <c r="B231" s="3">
        <v>4721</v>
      </c>
      <c r="C231" s="3">
        <v>6891</v>
      </c>
      <c r="D231" s="3">
        <v>235847</v>
      </c>
      <c r="E231" s="3">
        <f t="shared" si="18"/>
        <v>247459</v>
      </c>
      <c r="F231" s="3">
        <v>38</v>
      </c>
      <c r="G231" s="3">
        <v>6041</v>
      </c>
      <c r="H231" s="3">
        <v>201374</v>
      </c>
      <c r="I231" s="3">
        <f t="shared" si="19"/>
        <v>207453</v>
      </c>
      <c r="J231" s="3">
        <v>465</v>
      </c>
      <c r="K231" s="3">
        <v>14848</v>
      </c>
      <c r="L231" s="3">
        <v>378332</v>
      </c>
      <c r="M231" s="3">
        <f t="shared" si="20"/>
        <v>393645</v>
      </c>
      <c r="N231" s="3">
        <f t="shared" si="21"/>
        <v>848557</v>
      </c>
    </row>
    <row r="232" spans="1:14" ht="12.75" x14ac:dyDescent="0.2">
      <c r="A232" s="2" t="s">
        <v>58</v>
      </c>
      <c r="B232" s="3">
        <v>5190</v>
      </c>
      <c r="C232" s="3">
        <v>6017</v>
      </c>
      <c r="D232" s="3">
        <v>222716</v>
      </c>
      <c r="E232" s="3">
        <f t="shared" si="18"/>
        <v>233923</v>
      </c>
      <c r="F232" s="3">
        <v>40</v>
      </c>
      <c r="G232" s="3">
        <v>8049</v>
      </c>
      <c r="H232" s="3">
        <v>204916</v>
      </c>
      <c r="I232" s="3">
        <f t="shared" si="19"/>
        <v>213005</v>
      </c>
      <c r="J232" s="3">
        <v>573</v>
      </c>
      <c r="K232" s="3">
        <v>13724</v>
      </c>
      <c r="L232" s="3">
        <v>385846</v>
      </c>
      <c r="M232" s="3">
        <f t="shared" si="20"/>
        <v>400143</v>
      </c>
      <c r="N232" s="3">
        <f t="shared" si="21"/>
        <v>847071</v>
      </c>
    </row>
    <row r="233" spans="1:14" ht="12.75" x14ac:dyDescent="0.2">
      <c r="A233" s="2" t="s">
        <v>59</v>
      </c>
      <c r="B233" s="3">
        <v>3940</v>
      </c>
      <c r="C233" s="3">
        <v>5412</v>
      </c>
      <c r="D233" s="3">
        <v>233400</v>
      </c>
      <c r="E233" s="3">
        <f t="shared" si="18"/>
        <v>242752</v>
      </c>
      <c r="F233" s="3">
        <v>40</v>
      </c>
      <c r="G233" s="3">
        <v>6116</v>
      </c>
      <c r="H233" s="3">
        <v>205770</v>
      </c>
      <c r="I233" s="3">
        <f t="shared" si="19"/>
        <v>211926</v>
      </c>
      <c r="J233" s="3">
        <v>547</v>
      </c>
      <c r="K233" s="3">
        <v>13350</v>
      </c>
      <c r="L233" s="3">
        <v>388090</v>
      </c>
      <c r="M233" s="3">
        <f t="shared" si="20"/>
        <v>401987</v>
      </c>
      <c r="N233" s="3">
        <f t="shared" si="21"/>
        <v>856665</v>
      </c>
    </row>
    <row r="234" spans="1:14" ht="12.75" x14ac:dyDescent="0.2">
      <c r="A234" s="2" t="s">
        <v>49</v>
      </c>
      <c r="B234" s="3">
        <v>7101</v>
      </c>
      <c r="C234" s="3">
        <v>5001</v>
      </c>
      <c r="D234" s="3">
        <v>227452</v>
      </c>
      <c r="E234" s="3">
        <f t="shared" si="18"/>
        <v>239554</v>
      </c>
      <c r="F234" s="3">
        <v>55</v>
      </c>
      <c r="G234" s="3">
        <v>7905</v>
      </c>
      <c r="H234" s="3">
        <v>208676</v>
      </c>
      <c r="I234" s="3">
        <f t="shared" si="19"/>
        <v>216636</v>
      </c>
      <c r="J234" s="3">
        <v>550</v>
      </c>
      <c r="K234" s="3">
        <v>13837</v>
      </c>
      <c r="L234" s="3">
        <v>396162</v>
      </c>
      <c r="M234" s="3">
        <f t="shared" si="20"/>
        <v>410549</v>
      </c>
      <c r="N234" s="3">
        <f t="shared" si="21"/>
        <v>866739</v>
      </c>
    </row>
    <row r="235" spans="1:14" ht="15" customHeight="1" x14ac:dyDescent="0.2">
      <c r="A235" s="21" t="s">
        <v>37</v>
      </c>
      <c r="B235" s="3"/>
      <c r="C235" s="3"/>
      <c r="D235" s="3"/>
      <c r="E235" s="3">
        <f t="shared" si="18"/>
        <v>0</v>
      </c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2.75" x14ac:dyDescent="0.2">
      <c r="A236" s="2" t="s">
        <v>50</v>
      </c>
      <c r="B236" s="3">
        <v>6098</v>
      </c>
      <c r="C236" s="3">
        <v>5769</v>
      </c>
      <c r="D236" s="3">
        <v>233872</v>
      </c>
      <c r="E236" s="3">
        <f t="shared" si="18"/>
        <v>245739</v>
      </c>
      <c r="F236" s="3">
        <v>41</v>
      </c>
      <c r="G236" s="3">
        <v>8433</v>
      </c>
      <c r="H236" s="3">
        <v>208588</v>
      </c>
      <c r="I236" s="3">
        <f t="shared" ref="I236:I247" si="22">H236+G236+F236</f>
        <v>217062</v>
      </c>
      <c r="J236" s="3">
        <v>469</v>
      </c>
      <c r="K236" s="3">
        <v>14130</v>
      </c>
      <c r="L236" s="3">
        <v>403555</v>
      </c>
      <c r="M236" s="3">
        <f t="shared" ref="M236:M247" si="23">L236+K236+J236</f>
        <v>418154</v>
      </c>
      <c r="N236" s="3">
        <f t="shared" ref="N236:N247" si="24">M236+I236+E236</f>
        <v>880955</v>
      </c>
    </row>
    <row r="237" spans="1:14" ht="12.75" x14ac:dyDescent="0.2">
      <c r="A237" s="2" t="s">
        <v>51</v>
      </c>
      <c r="B237" s="3">
        <v>6089</v>
      </c>
      <c r="C237" s="3">
        <v>6167</v>
      </c>
      <c r="D237" s="3">
        <v>228827</v>
      </c>
      <c r="E237" s="3">
        <f t="shared" si="18"/>
        <v>241083</v>
      </c>
      <c r="F237" s="3">
        <v>40</v>
      </c>
      <c r="G237" s="3">
        <v>10198</v>
      </c>
      <c r="H237" s="3">
        <v>208001</v>
      </c>
      <c r="I237" s="3">
        <f t="shared" si="22"/>
        <v>218239</v>
      </c>
      <c r="J237" s="3">
        <v>470</v>
      </c>
      <c r="K237" s="3">
        <v>13760</v>
      </c>
      <c r="L237" s="3">
        <v>404474</v>
      </c>
      <c r="M237" s="3">
        <f t="shared" si="23"/>
        <v>418704</v>
      </c>
      <c r="N237" s="3">
        <f t="shared" si="24"/>
        <v>878026</v>
      </c>
    </row>
    <row r="238" spans="1:14" ht="12.75" x14ac:dyDescent="0.2">
      <c r="A238" s="2" t="s">
        <v>52</v>
      </c>
      <c r="B238" s="3">
        <v>4477</v>
      </c>
      <c r="C238" s="3">
        <v>8271</v>
      </c>
      <c r="D238" s="3">
        <v>239210</v>
      </c>
      <c r="E238" s="3">
        <f t="shared" si="18"/>
        <v>251958</v>
      </c>
      <c r="F238" s="3">
        <v>43</v>
      </c>
      <c r="G238" s="3">
        <v>7270</v>
      </c>
      <c r="H238" s="3">
        <v>207597</v>
      </c>
      <c r="I238" s="3">
        <f t="shared" si="22"/>
        <v>214910</v>
      </c>
      <c r="J238" s="3">
        <v>473</v>
      </c>
      <c r="K238" s="3">
        <v>13785</v>
      </c>
      <c r="L238" s="3">
        <v>407989</v>
      </c>
      <c r="M238" s="3">
        <f t="shared" si="23"/>
        <v>422247</v>
      </c>
      <c r="N238" s="3">
        <f t="shared" si="24"/>
        <v>889115</v>
      </c>
    </row>
    <row r="239" spans="1:14" ht="12.75" x14ac:dyDescent="0.2">
      <c r="A239" s="2" t="s">
        <v>53</v>
      </c>
      <c r="B239" s="3">
        <v>7050</v>
      </c>
      <c r="C239" s="3">
        <v>9446</v>
      </c>
      <c r="D239" s="3">
        <v>240580</v>
      </c>
      <c r="E239" s="3">
        <f t="shared" si="18"/>
        <v>257076</v>
      </c>
      <c r="F239" s="3">
        <v>76</v>
      </c>
      <c r="G239" s="3">
        <v>8403</v>
      </c>
      <c r="H239" s="3">
        <v>208546</v>
      </c>
      <c r="I239" s="3">
        <f t="shared" si="22"/>
        <v>217025</v>
      </c>
      <c r="J239" s="3">
        <v>473</v>
      </c>
      <c r="K239" s="3">
        <v>14311</v>
      </c>
      <c r="L239" s="3">
        <v>412545</v>
      </c>
      <c r="M239" s="3">
        <f t="shared" si="23"/>
        <v>427329</v>
      </c>
      <c r="N239" s="3">
        <f t="shared" si="24"/>
        <v>901430</v>
      </c>
    </row>
    <row r="240" spans="1:14" ht="12.75" x14ac:dyDescent="0.2">
      <c r="A240" s="2" t="s">
        <v>54</v>
      </c>
      <c r="B240" s="3">
        <v>4445</v>
      </c>
      <c r="C240" s="3">
        <v>9244</v>
      </c>
      <c r="D240" s="3">
        <v>231425</v>
      </c>
      <c r="E240" s="3">
        <f t="shared" si="18"/>
        <v>245114</v>
      </c>
      <c r="F240" s="3">
        <v>62</v>
      </c>
      <c r="G240" s="3">
        <v>16309</v>
      </c>
      <c r="H240" s="3">
        <v>206631</v>
      </c>
      <c r="I240" s="3">
        <f t="shared" si="22"/>
        <v>223002</v>
      </c>
      <c r="J240" s="3">
        <v>474</v>
      </c>
      <c r="K240" s="3">
        <v>14159</v>
      </c>
      <c r="L240" s="3">
        <v>420676</v>
      </c>
      <c r="M240" s="3">
        <f t="shared" si="23"/>
        <v>435309</v>
      </c>
      <c r="N240" s="3">
        <f t="shared" si="24"/>
        <v>903425</v>
      </c>
    </row>
    <row r="241" spans="1:14" ht="12.75" x14ac:dyDescent="0.2">
      <c r="A241" s="2" t="s">
        <v>55</v>
      </c>
      <c r="B241" s="3">
        <v>4254</v>
      </c>
      <c r="C241" s="3">
        <v>8808</v>
      </c>
      <c r="D241" s="3">
        <v>230646</v>
      </c>
      <c r="E241" s="3">
        <f t="shared" si="18"/>
        <v>243708</v>
      </c>
      <c r="F241" s="3">
        <v>88</v>
      </c>
      <c r="G241" s="3">
        <v>7729</v>
      </c>
      <c r="H241" s="3">
        <v>210048</v>
      </c>
      <c r="I241" s="3">
        <f t="shared" si="22"/>
        <v>217865</v>
      </c>
      <c r="J241" s="3">
        <v>478</v>
      </c>
      <c r="K241" s="3">
        <v>14882</v>
      </c>
      <c r="L241" s="3">
        <v>421745</v>
      </c>
      <c r="M241" s="3">
        <f t="shared" si="23"/>
        <v>437105</v>
      </c>
      <c r="N241" s="3">
        <f t="shared" si="24"/>
        <v>898678</v>
      </c>
    </row>
    <row r="242" spans="1:14" ht="12.75" x14ac:dyDescent="0.2">
      <c r="A242" s="2" t="s">
        <v>56</v>
      </c>
      <c r="B242" s="3">
        <v>4085</v>
      </c>
      <c r="C242" s="3">
        <v>8448</v>
      </c>
      <c r="D242" s="3">
        <v>234899</v>
      </c>
      <c r="E242" s="3">
        <f t="shared" si="18"/>
        <v>247432</v>
      </c>
      <c r="F242" s="3">
        <v>80</v>
      </c>
      <c r="G242" s="3">
        <v>9661</v>
      </c>
      <c r="H242" s="3">
        <v>210053</v>
      </c>
      <c r="I242" s="3">
        <f t="shared" si="22"/>
        <v>219794</v>
      </c>
      <c r="J242" s="3">
        <v>456</v>
      </c>
      <c r="K242" s="3">
        <v>15091</v>
      </c>
      <c r="L242" s="3">
        <v>424149</v>
      </c>
      <c r="M242" s="3">
        <f t="shared" si="23"/>
        <v>439696</v>
      </c>
      <c r="N242" s="3">
        <f t="shared" si="24"/>
        <v>906922</v>
      </c>
    </row>
    <row r="243" spans="1:14" ht="12.75" x14ac:dyDescent="0.2">
      <c r="A243" s="2" t="s">
        <v>57</v>
      </c>
      <c r="B243" s="3">
        <v>4986</v>
      </c>
      <c r="C243" s="3">
        <v>9432</v>
      </c>
      <c r="D243" s="3">
        <v>244996</v>
      </c>
      <c r="E243" s="3">
        <f t="shared" si="18"/>
        <v>259414</v>
      </c>
      <c r="F243" s="3">
        <v>82</v>
      </c>
      <c r="G243" s="3">
        <v>10081</v>
      </c>
      <c r="H243" s="3">
        <v>210308</v>
      </c>
      <c r="I243" s="3">
        <f t="shared" si="22"/>
        <v>220471</v>
      </c>
      <c r="J243" s="3">
        <v>457</v>
      </c>
      <c r="K243" s="3">
        <v>15007</v>
      </c>
      <c r="L243" s="3">
        <v>423598</v>
      </c>
      <c r="M243" s="3">
        <f t="shared" si="23"/>
        <v>439062</v>
      </c>
      <c r="N243" s="3">
        <f t="shared" si="24"/>
        <v>918947</v>
      </c>
    </row>
    <row r="244" spans="1:14" ht="12.75" x14ac:dyDescent="0.2">
      <c r="A244" s="2" t="s">
        <v>61</v>
      </c>
      <c r="B244" s="3">
        <v>3719</v>
      </c>
      <c r="C244" s="3">
        <v>9568</v>
      </c>
      <c r="D244" s="3">
        <v>227830</v>
      </c>
      <c r="E244" s="3">
        <f t="shared" si="18"/>
        <v>241117</v>
      </c>
      <c r="F244" s="3">
        <v>63</v>
      </c>
      <c r="G244" s="3">
        <v>8222</v>
      </c>
      <c r="H244" s="3">
        <v>211312</v>
      </c>
      <c r="I244" s="3">
        <f t="shared" si="22"/>
        <v>219597</v>
      </c>
      <c r="J244" s="3">
        <v>461</v>
      </c>
      <c r="K244" s="3">
        <v>14709</v>
      </c>
      <c r="L244" s="3">
        <v>424320</v>
      </c>
      <c r="M244" s="3">
        <f t="shared" si="23"/>
        <v>439490</v>
      </c>
      <c r="N244" s="3">
        <f t="shared" si="24"/>
        <v>900204</v>
      </c>
    </row>
    <row r="245" spans="1:14" ht="12.75" x14ac:dyDescent="0.2">
      <c r="A245" s="2" t="s">
        <v>58</v>
      </c>
      <c r="B245" s="3">
        <v>4033</v>
      </c>
      <c r="C245" s="3">
        <v>9538</v>
      </c>
      <c r="D245" s="3">
        <v>206869</v>
      </c>
      <c r="E245" s="3">
        <f t="shared" si="18"/>
        <v>220440</v>
      </c>
      <c r="F245" s="3">
        <v>63</v>
      </c>
      <c r="G245" s="3">
        <v>9143</v>
      </c>
      <c r="H245" s="3">
        <v>213462</v>
      </c>
      <c r="I245" s="3">
        <f t="shared" si="22"/>
        <v>222668</v>
      </c>
      <c r="J245" s="3">
        <v>461</v>
      </c>
      <c r="K245" s="3">
        <v>15072</v>
      </c>
      <c r="L245" s="3">
        <v>428360</v>
      </c>
      <c r="M245" s="3">
        <f t="shared" si="23"/>
        <v>443893</v>
      </c>
      <c r="N245" s="3">
        <f t="shared" si="24"/>
        <v>887001</v>
      </c>
    </row>
    <row r="246" spans="1:14" ht="12.75" x14ac:dyDescent="0.2">
      <c r="A246" s="2" t="s">
        <v>59</v>
      </c>
      <c r="B246" s="3">
        <v>5325</v>
      </c>
      <c r="C246" s="3">
        <v>10895</v>
      </c>
      <c r="D246" s="3">
        <v>200118</v>
      </c>
      <c r="E246" s="3">
        <f t="shared" si="18"/>
        <v>216338</v>
      </c>
      <c r="F246" s="3">
        <v>66</v>
      </c>
      <c r="G246" s="3">
        <v>7548</v>
      </c>
      <c r="H246" s="3">
        <v>212625</v>
      </c>
      <c r="I246" s="3">
        <f t="shared" si="22"/>
        <v>220239</v>
      </c>
      <c r="J246" s="3">
        <v>462</v>
      </c>
      <c r="K246" s="3">
        <v>15206</v>
      </c>
      <c r="L246" s="3">
        <v>427855</v>
      </c>
      <c r="M246" s="3">
        <f t="shared" si="23"/>
        <v>443523</v>
      </c>
      <c r="N246" s="3">
        <f t="shared" si="24"/>
        <v>880100</v>
      </c>
    </row>
    <row r="247" spans="1:14" ht="12.75" x14ac:dyDescent="0.2">
      <c r="A247" s="2" t="s">
        <v>49</v>
      </c>
      <c r="B247" s="3">
        <v>11452</v>
      </c>
      <c r="C247" s="3">
        <v>8080</v>
      </c>
      <c r="D247" s="3">
        <v>213261</v>
      </c>
      <c r="E247" s="3">
        <f t="shared" si="18"/>
        <v>232793</v>
      </c>
      <c r="F247" s="3">
        <v>93</v>
      </c>
      <c r="G247" s="3">
        <v>8757</v>
      </c>
      <c r="H247" s="3">
        <v>207011</v>
      </c>
      <c r="I247" s="3">
        <f t="shared" si="22"/>
        <v>215861</v>
      </c>
      <c r="J247" s="3">
        <v>465</v>
      </c>
      <c r="K247" s="3">
        <v>15080</v>
      </c>
      <c r="L247" s="3">
        <v>430255</v>
      </c>
      <c r="M247" s="3">
        <f t="shared" si="23"/>
        <v>445800</v>
      </c>
      <c r="N247" s="3">
        <f t="shared" si="24"/>
        <v>894454</v>
      </c>
    </row>
    <row r="248" spans="1:14" ht="12.75" x14ac:dyDescent="0.2">
      <c r="A248" s="21" t="s">
        <v>46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2.75" x14ac:dyDescent="0.2">
      <c r="A249" s="2" t="s">
        <v>50</v>
      </c>
      <c r="B249" s="3">
        <v>7835</v>
      </c>
      <c r="C249" s="3">
        <v>8763</v>
      </c>
      <c r="D249" s="3">
        <v>231151</v>
      </c>
      <c r="E249" s="3">
        <v>247749</v>
      </c>
      <c r="F249" s="3">
        <v>65</v>
      </c>
      <c r="G249" s="3">
        <v>9468</v>
      </c>
      <c r="H249" s="3">
        <v>209578</v>
      </c>
      <c r="I249" s="3">
        <v>219111</v>
      </c>
      <c r="J249" s="3">
        <v>5465</v>
      </c>
      <c r="K249" s="3">
        <v>15390</v>
      </c>
      <c r="L249" s="3">
        <v>446975</v>
      </c>
      <c r="M249" s="3">
        <v>467830</v>
      </c>
      <c r="N249" s="3">
        <v>934690</v>
      </c>
    </row>
    <row r="250" spans="1:14" ht="12.75" x14ac:dyDescent="0.2">
      <c r="A250" s="2" t="s">
        <v>51</v>
      </c>
      <c r="B250" s="3">
        <v>8062</v>
      </c>
      <c r="C250" s="3">
        <v>8093</v>
      </c>
      <c r="D250" s="3">
        <v>235825</v>
      </c>
      <c r="E250" s="3">
        <v>251980</v>
      </c>
      <c r="F250" s="3">
        <v>104</v>
      </c>
      <c r="G250" s="3">
        <v>9646</v>
      </c>
      <c r="H250" s="3">
        <v>209206</v>
      </c>
      <c r="I250" s="3">
        <v>218956</v>
      </c>
      <c r="J250" s="3">
        <v>5466</v>
      </c>
      <c r="K250" s="3">
        <v>14925</v>
      </c>
      <c r="L250" s="3">
        <v>456262</v>
      </c>
      <c r="M250" s="3">
        <v>476653</v>
      </c>
      <c r="N250" s="3">
        <v>947589</v>
      </c>
    </row>
    <row r="251" spans="1:14" ht="12.75" x14ac:dyDescent="0.2">
      <c r="A251" s="2" t="s">
        <v>52</v>
      </c>
      <c r="B251" s="3">
        <v>4968</v>
      </c>
      <c r="C251" s="3">
        <v>8662</v>
      </c>
      <c r="D251" s="3">
        <v>230530</v>
      </c>
      <c r="E251" s="3">
        <v>244160</v>
      </c>
      <c r="F251" s="3">
        <v>86</v>
      </c>
      <c r="G251" s="3">
        <v>13725</v>
      </c>
      <c r="H251" s="3">
        <v>212877</v>
      </c>
      <c r="I251" s="3">
        <v>226688</v>
      </c>
      <c r="J251" s="3">
        <v>8670</v>
      </c>
      <c r="K251" s="3">
        <v>15225</v>
      </c>
      <c r="L251" s="3">
        <v>462520</v>
      </c>
      <c r="M251" s="3">
        <v>486415</v>
      </c>
      <c r="N251" s="3">
        <v>957263</v>
      </c>
    </row>
    <row r="252" spans="1:14" ht="12.75" x14ac:dyDescent="0.2">
      <c r="A252" s="2" t="s">
        <v>53</v>
      </c>
      <c r="B252" s="3">
        <v>8498</v>
      </c>
      <c r="C252" s="3">
        <v>8128</v>
      </c>
      <c r="D252" s="3">
        <v>233408</v>
      </c>
      <c r="E252" s="3">
        <v>250034</v>
      </c>
      <c r="F252" s="3">
        <v>99</v>
      </c>
      <c r="G252" s="3">
        <v>11946</v>
      </c>
      <c r="H252" s="3">
        <v>214525</v>
      </c>
      <c r="I252" s="3">
        <v>226570</v>
      </c>
      <c r="J252" s="3">
        <v>8777</v>
      </c>
      <c r="K252" s="3">
        <v>17506</v>
      </c>
      <c r="L252" s="3">
        <v>468292</v>
      </c>
      <c r="M252" s="3">
        <v>494575</v>
      </c>
      <c r="N252" s="3">
        <v>971179</v>
      </c>
    </row>
    <row r="253" spans="1:14" ht="12.75" x14ac:dyDescent="0.2">
      <c r="A253" s="2" t="s">
        <v>54</v>
      </c>
      <c r="B253" s="3">
        <v>8810</v>
      </c>
      <c r="C253" s="3">
        <v>6986</v>
      </c>
      <c r="D253" s="3">
        <v>220900</v>
      </c>
      <c r="E253" s="3">
        <v>236696</v>
      </c>
      <c r="F253" s="3">
        <v>129</v>
      </c>
      <c r="G253" s="3">
        <v>12381</v>
      </c>
      <c r="H253" s="3">
        <v>212848</v>
      </c>
      <c r="I253" s="3">
        <v>225358</v>
      </c>
      <c r="J253" s="3">
        <v>18778</v>
      </c>
      <c r="K253" s="3">
        <v>17764</v>
      </c>
      <c r="L253" s="3">
        <v>470914</v>
      </c>
      <c r="M253" s="3">
        <v>507456</v>
      </c>
      <c r="N253" s="3">
        <v>969510</v>
      </c>
    </row>
    <row r="254" spans="1:14" ht="12.75" x14ac:dyDescent="0.2">
      <c r="A254" s="2" t="s">
        <v>55</v>
      </c>
      <c r="B254" s="3">
        <v>8216</v>
      </c>
      <c r="C254" s="3">
        <v>8951</v>
      </c>
      <c r="D254" s="3">
        <v>220077</v>
      </c>
      <c r="E254" s="3">
        <v>237244</v>
      </c>
      <c r="F254" s="3">
        <v>70</v>
      </c>
      <c r="G254" s="3">
        <v>7820</v>
      </c>
      <c r="H254" s="3">
        <v>209837</v>
      </c>
      <c r="I254" s="3">
        <v>217727</v>
      </c>
      <c r="J254" s="3">
        <v>14782</v>
      </c>
      <c r="K254" s="3">
        <v>18046</v>
      </c>
      <c r="L254" s="3">
        <v>476688</v>
      </c>
      <c r="M254" s="3">
        <v>509516</v>
      </c>
      <c r="N254" s="3">
        <v>964487</v>
      </c>
    </row>
    <row r="255" spans="1:14" ht="12.75" x14ac:dyDescent="0.2">
      <c r="A255" s="2" t="s">
        <v>56</v>
      </c>
      <c r="B255" s="3">
        <v>5316</v>
      </c>
      <c r="C255" s="3">
        <v>8112</v>
      </c>
      <c r="D255" s="3">
        <v>215403</v>
      </c>
      <c r="E255" s="3">
        <v>228831</v>
      </c>
      <c r="F255" s="3">
        <v>161</v>
      </c>
      <c r="G255" s="3">
        <v>8455</v>
      </c>
      <c r="H255" s="3">
        <v>207023</v>
      </c>
      <c r="I255" s="3">
        <v>215639</v>
      </c>
      <c r="J255" s="3">
        <v>19893</v>
      </c>
      <c r="K255" s="3">
        <v>18499</v>
      </c>
      <c r="L255" s="3">
        <v>478360</v>
      </c>
      <c r="M255" s="3">
        <v>516752</v>
      </c>
      <c r="N255" s="3">
        <v>961222</v>
      </c>
    </row>
    <row r="256" spans="1:14" ht="12.75" x14ac:dyDescent="0.2">
      <c r="A256" s="2" t="s">
        <v>57</v>
      </c>
      <c r="B256" s="3">
        <v>3851</v>
      </c>
      <c r="C256" s="3">
        <v>7776</v>
      </c>
      <c r="D256" s="3">
        <v>208538</v>
      </c>
      <c r="E256" s="3">
        <v>220165</v>
      </c>
      <c r="F256" s="3">
        <v>157</v>
      </c>
      <c r="G256" s="3">
        <v>8571</v>
      </c>
      <c r="H256" s="3">
        <v>204193</v>
      </c>
      <c r="I256" s="3">
        <v>212921</v>
      </c>
      <c r="J256" s="3">
        <v>8893</v>
      </c>
      <c r="K256" s="3">
        <v>23880</v>
      </c>
      <c r="L256" s="3">
        <v>481428</v>
      </c>
      <c r="M256" s="3">
        <v>514201</v>
      </c>
      <c r="N256" s="3">
        <v>947287</v>
      </c>
    </row>
    <row r="257" spans="1:14" ht="12.75" x14ac:dyDescent="0.2">
      <c r="A257" s="2" t="s">
        <v>61</v>
      </c>
      <c r="B257" s="3">
        <v>3783</v>
      </c>
      <c r="C257" s="3">
        <v>8217</v>
      </c>
      <c r="D257" s="3">
        <v>216361</v>
      </c>
      <c r="E257" s="3">
        <v>228361</v>
      </c>
      <c r="F257" s="3">
        <v>91</v>
      </c>
      <c r="G257" s="3">
        <v>5978</v>
      </c>
      <c r="H257" s="3">
        <v>205336</v>
      </c>
      <c r="I257" s="3">
        <v>211405</v>
      </c>
      <c r="J257" s="3">
        <v>5651</v>
      </c>
      <c r="K257" s="3">
        <v>22754</v>
      </c>
      <c r="L257" s="3">
        <v>471903</v>
      </c>
      <c r="M257" s="3">
        <v>500308</v>
      </c>
      <c r="N257" s="3">
        <v>940074</v>
      </c>
    </row>
    <row r="258" spans="1:14" ht="12.75" x14ac:dyDescent="0.2">
      <c r="A258" s="2" t="s">
        <v>58</v>
      </c>
      <c r="B258" s="3">
        <v>4218</v>
      </c>
      <c r="C258" s="3">
        <v>7708</v>
      </c>
      <c r="D258" s="3">
        <v>207150</v>
      </c>
      <c r="E258" s="3">
        <v>219076</v>
      </c>
      <c r="F258" s="3">
        <v>46</v>
      </c>
      <c r="G258" s="3">
        <v>5710</v>
      </c>
      <c r="H258" s="3">
        <v>205918</v>
      </c>
      <c r="I258" s="3">
        <v>211674</v>
      </c>
      <c r="J258" s="3">
        <v>432</v>
      </c>
      <c r="K258" s="3">
        <v>17351</v>
      </c>
      <c r="L258" s="3">
        <v>472789</v>
      </c>
      <c r="M258" s="3">
        <v>490572</v>
      </c>
      <c r="N258" s="3">
        <v>921322</v>
      </c>
    </row>
    <row r="259" spans="1:14" ht="12.75" x14ac:dyDescent="0.2">
      <c r="A259" s="2" t="s">
        <v>59</v>
      </c>
      <c r="B259" s="3">
        <v>6056</v>
      </c>
      <c r="C259" s="3">
        <v>7604</v>
      </c>
      <c r="D259" s="3">
        <v>210409</v>
      </c>
      <c r="E259" s="3">
        <v>224069</v>
      </c>
      <c r="F259" s="3">
        <v>69</v>
      </c>
      <c r="G259" s="3">
        <v>5203</v>
      </c>
      <c r="H259" s="3">
        <v>204860</v>
      </c>
      <c r="I259" s="3">
        <v>210132</v>
      </c>
      <c r="J259" s="3">
        <v>480</v>
      </c>
      <c r="K259" s="3">
        <v>16720</v>
      </c>
      <c r="L259" s="3">
        <v>477985</v>
      </c>
      <c r="M259" s="3">
        <v>495185</v>
      </c>
      <c r="N259" s="3">
        <v>929386</v>
      </c>
    </row>
    <row r="260" spans="1:14" ht="12.75" x14ac:dyDescent="0.2">
      <c r="A260" s="2" t="s">
        <v>49</v>
      </c>
      <c r="B260" s="3">
        <v>5061</v>
      </c>
      <c r="C260" s="3">
        <v>6525</v>
      </c>
      <c r="D260" s="3">
        <v>215566</v>
      </c>
      <c r="E260" s="3">
        <v>227152</v>
      </c>
      <c r="F260" s="3">
        <v>62</v>
      </c>
      <c r="G260" s="3">
        <v>5215</v>
      </c>
      <c r="H260" s="3">
        <v>199276</v>
      </c>
      <c r="I260" s="3">
        <v>204553</v>
      </c>
      <c r="J260" s="3">
        <v>484</v>
      </c>
      <c r="K260" s="3">
        <v>13825</v>
      </c>
      <c r="L260" s="3">
        <v>484662</v>
      </c>
      <c r="M260" s="3">
        <v>498971</v>
      </c>
      <c r="N260" s="3">
        <v>930676</v>
      </c>
    </row>
    <row r="261" spans="1:14" ht="12.75" x14ac:dyDescent="0.2">
      <c r="A261" s="21" t="s">
        <v>38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2.75" x14ac:dyDescent="0.2">
      <c r="A262" s="2" t="s">
        <v>50</v>
      </c>
      <c r="B262" s="3">
        <v>2395</v>
      </c>
      <c r="C262" s="3">
        <v>8405</v>
      </c>
      <c r="D262" s="3">
        <v>238694</v>
      </c>
      <c r="E262" s="3">
        <f t="shared" ref="E262:E270" si="25">D262+C262+B262</f>
        <v>249494</v>
      </c>
      <c r="F262" s="3">
        <v>37</v>
      </c>
      <c r="G262" s="3">
        <v>4840</v>
      </c>
      <c r="H262" s="3">
        <v>182047</v>
      </c>
      <c r="I262" s="3">
        <f t="shared" ref="I262:I270" si="26">H262+G262+F262</f>
        <v>186924</v>
      </c>
      <c r="J262" s="3">
        <v>484</v>
      </c>
      <c r="K262" s="3">
        <v>14139</v>
      </c>
      <c r="L262" s="3">
        <v>483816</v>
      </c>
      <c r="M262" s="3">
        <f t="shared" ref="M262:M270" si="27">L262+K262+J262</f>
        <v>498439</v>
      </c>
      <c r="N262" s="3">
        <f t="shared" ref="N262:N270" si="28">M262+I262+E262</f>
        <v>934857</v>
      </c>
    </row>
    <row r="263" spans="1:14" ht="12.75" x14ac:dyDescent="0.2">
      <c r="A263" s="2" t="s">
        <v>51</v>
      </c>
      <c r="B263" s="3">
        <v>5899</v>
      </c>
      <c r="C263" s="3">
        <v>7886</v>
      </c>
      <c r="D263" s="3">
        <v>226072</v>
      </c>
      <c r="E263" s="3">
        <f t="shared" si="25"/>
        <v>239857</v>
      </c>
      <c r="F263" s="3">
        <v>45</v>
      </c>
      <c r="G263" s="3">
        <v>4206</v>
      </c>
      <c r="H263" s="3">
        <v>184582</v>
      </c>
      <c r="I263" s="3">
        <f t="shared" si="26"/>
        <v>188833</v>
      </c>
      <c r="J263" s="3">
        <v>5485</v>
      </c>
      <c r="K263" s="3">
        <v>15058</v>
      </c>
      <c r="L263" s="3">
        <v>489629</v>
      </c>
      <c r="M263" s="3">
        <f t="shared" si="27"/>
        <v>510172</v>
      </c>
      <c r="N263" s="3">
        <f t="shared" si="28"/>
        <v>938862</v>
      </c>
    </row>
    <row r="264" spans="1:14" ht="12.75" x14ac:dyDescent="0.2">
      <c r="A264" s="2" t="s">
        <v>52</v>
      </c>
      <c r="B264" s="3">
        <v>1982</v>
      </c>
      <c r="C264" s="3">
        <v>9517</v>
      </c>
      <c r="D264" s="3">
        <v>224635</v>
      </c>
      <c r="E264" s="3">
        <f t="shared" si="25"/>
        <v>236134</v>
      </c>
      <c r="F264" s="3">
        <v>31</v>
      </c>
      <c r="G264" s="3">
        <v>3946</v>
      </c>
      <c r="H264" s="3">
        <v>185733</v>
      </c>
      <c r="I264" s="3">
        <f t="shared" si="26"/>
        <v>189710</v>
      </c>
      <c r="J264" s="3">
        <v>5489</v>
      </c>
      <c r="K264" s="3">
        <v>15276</v>
      </c>
      <c r="L264" s="3">
        <v>486869</v>
      </c>
      <c r="M264" s="3">
        <f t="shared" si="27"/>
        <v>507634</v>
      </c>
      <c r="N264" s="3">
        <f t="shared" si="28"/>
        <v>933478</v>
      </c>
    </row>
    <row r="265" spans="1:14" ht="12.75" x14ac:dyDescent="0.2">
      <c r="A265" s="2" t="s">
        <v>53</v>
      </c>
      <c r="B265" s="3">
        <v>1792</v>
      </c>
      <c r="C265" s="3">
        <v>11370</v>
      </c>
      <c r="D265" s="3">
        <v>223317</v>
      </c>
      <c r="E265" s="3">
        <f t="shared" si="25"/>
        <v>236479</v>
      </c>
      <c r="F265" s="3">
        <v>44</v>
      </c>
      <c r="G265" s="3">
        <v>6387</v>
      </c>
      <c r="H265" s="3">
        <v>186934</v>
      </c>
      <c r="I265" s="3">
        <f t="shared" si="26"/>
        <v>193365</v>
      </c>
      <c r="J265" s="3">
        <v>13489</v>
      </c>
      <c r="K265" s="3">
        <v>15578</v>
      </c>
      <c r="L265" s="3">
        <v>487414</v>
      </c>
      <c r="M265" s="3">
        <f t="shared" si="27"/>
        <v>516481</v>
      </c>
      <c r="N265" s="3">
        <f t="shared" si="28"/>
        <v>946325</v>
      </c>
    </row>
    <row r="266" spans="1:14" ht="12.75" x14ac:dyDescent="0.2">
      <c r="A266" s="2" t="s">
        <v>54</v>
      </c>
      <c r="B266" s="3">
        <v>1590</v>
      </c>
      <c r="C266" s="3">
        <v>12735</v>
      </c>
      <c r="D266" s="3">
        <v>224767</v>
      </c>
      <c r="E266" s="3">
        <f t="shared" si="25"/>
        <v>239092</v>
      </c>
      <c r="F266" s="3">
        <v>53</v>
      </c>
      <c r="G266" s="3">
        <v>8531</v>
      </c>
      <c r="H266" s="3">
        <v>187237</v>
      </c>
      <c r="I266" s="3">
        <f t="shared" si="26"/>
        <v>195821</v>
      </c>
      <c r="J266" s="3">
        <v>20600</v>
      </c>
      <c r="K266" s="3">
        <v>48524</v>
      </c>
      <c r="L266" s="3">
        <v>490425</v>
      </c>
      <c r="M266" s="3">
        <f t="shared" si="27"/>
        <v>559549</v>
      </c>
      <c r="N266" s="3">
        <f t="shared" si="28"/>
        <v>994462</v>
      </c>
    </row>
    <row r="267" spans="1:14" ht="12.75" x14ac:dyDescent="0.2">
      <c r="A267" s="2" t="s">
        <v>55</v>
      </c>
      <c r="B267" s="3">
        <v>2055</v>
      </c>
      <c r="C267" s="3">
        <v>15486</v>
      </c>
      <c r="D267" s="3">
        <v>218149</v>
      </c>
      <c r="E267" s="3">
        <f t="shared" si="25"/>
        <v>235690</v>
      </c>
      <c r="F267" s="3">
        <v>52</v>
      </c>
      <c r="G267" s="3">
        <v>10477</v>
      </c>
      <c r="H267" s="3">
        <v>190283</v>
      </c>
      <c r="I267" s="3">
        <f t="shared" si="26"/>
        <v>200812</v>
      </c>
      <c r="J267" s="3">
        <v>20616</v>
      </c>
      <c r="K267" s="3">
        <v>62994</v>
      </c>
      <c r="L267" s="3">
        <v>498879</v>
      </c>
      <c r="M267" s="3">
        <f t="shared" si="27"/>
        <v>582489</v>
      </c>
      <c r="N267" s="3">
        <f t="shared" si="28"/>
        <v>1018991</v>
      </c>
    </row>
    <row r="268" spans="1:14" ht="12.75" x14ac:dyDescent="0.2">
      <c r="A268" s="2" t="s">
        <v>56</v>
      </c>
      <c r="B268" s="3">
        <v>3333</v>
      </c>
      <c r="C268" s="3">
        <v>13122</v>
      </c>
      <c r="D268" s="3">
        <v>225159</v>
      </c>
      <c r="E268" s="3">
        <f t="shared" si="25"/>
        <v>241614</v>
      </c>
      <c r="F268" s="3">
        <v>66</v>
      </c>
      <c r="G268" s="3">
        <v>6365</v>
      </c>
      <c r="H268" s="3">
        <v>189576</v>
      </c>
      <c r="I268" s="3">
        <f t="shared" si="26"/>
        <v>196007</v>
      </c>
      <c r="J268" s="3">
        <v>12593</v>
      </c>
      <c r="K268" s="3">
        <v>69535</v>
      </c>
      <c r="L268" s="3">
        <v>504523</v>
      </c>
      <c r="M268" s="3">
        <f t="shared" si="27"/>
        <v>586651</v>
      </c>
      <c r="N268" s="3">
        <f t="shared" si="28"/>
        <v>1024272</v>
      </c>
    </row>
    <row r="269" spans="1:14" ht="12.75" x14ac:dyDescent="0.2">
      <c r="A269" s="2" t="s">
        <v>57</v>
      </c>
      <c r="B269" s="3">
        <v>2879</v>
      </c>
      <c r="C269" s="3">
        <v>7392</v>
      </c>
      <c r="D269" s="3">
        <v>232469</v>
      </c>
      <c r="E269" s="3">
        <f t="shared" si="25"/>
        <v>242740</v>
      </c>
      <c r="F269" s="3">
        <v>91</v>
      </c>
      <c r="G269" s="3">
        <v>6357</v>
      </c>
      <c r="H269" s="3">
        <v>190921</v>
      </c>
      <c r="I269" s="3">
        <f t="shared" si="26"/>
        <v>197369</v>
      </c>
      <c r="J269" s="3">
        <v>7495</v>
      </c>
      <c r="K269" s="3">
        <v>69973</v>
      </c>
      <c r="L269" s="3">
        <v>508375</v>
      </c>
      <c r="M269" s="3">
        <f t="shared" si="27"/>
        <v>585843</v>
      </c>
      <c r="N269" s="3">
        <f t="shared" si="28"/>
        <v>1025952</v>
      </c>
    </row>
    <row r="270" spans="1:14" ht="12.75" x14ac:dyDescent="0.2">
      <c r="A270" s="2" t="s">
        <v>61</v>
      </c>
      <c r="B270" s="3">
        <v>3308</v>
      </c>
      <c r="C270" s="3">
        <v>6983</v>
      </c>
      <c r="D270" s="3">
        <v>226376</v>
      </c>
      <c r="E270" s="3">
        <f t="shared" si="25"/>
        <v>236667</v>
      </c>
      <c r="F270" s="3">
        <v>71</v>
      </c>
      <c r="G270" s="3">
        <v>7055</v>
      </c>
      <c r="H270" s="3">
        <v>191477</v>
      </c>
      <c r="I270" s="3">
        <f t="shared" si="26"/>
        <v>198603</v>
      </c>
      <c r="J270" s="3">
        <v>7498</v>
      </c>
      <c r="K270" s="3">
        <v>68324</v>
      </c>
      <c r="L270" s="3">
        <v>519470</v>
      </c>
      <c r="M270" s="3">
        <f t="shared" si="27"/>
        <v>595292</v>
      </c>
      <c r="N270" s="3">
        <f t="shared" si="28"/>
        <v>1030562</v>
      </c>
    </row>
    <row r="271" spans="1:14" ht="12.75" x14ac:dyDescent="0.2">
      <c r="A271" s="2" t="s">
        <v>58</v>
      </c>
      <c r="B271" s="3">
        <v>4016</v>
      </c>
      <c r="C271" s="3">
        <v>7878</v>
      </c>
      <c r="D271" s="3">
        <v>227206</v>
      </c>
      <c r="E271" s="3">
        <f>D271+C271+B271</f>
        <v>239100</v>
      </c>
      <c r="F271" s="3">
        <v>79</v>
      </c>
      <c r="G271" s="3">
        <v>6957</v>
      </c>
      <c r="H271" s="3">
        <v>194797</v>
      </c>
      <c r="I271" s="3">
        <f>H271+G271+F271</f>
        <v>201833</v>
      </c>
      <c r="J271" s="3">
        <v>7498</v>
      </c>
      <c r="K271" s="3">
        <v>69534</v>
      </c>
      <c r="L271" s="3">
        <v>524687</v>
      </c>
      <c r="M271" s="3">
        <f>L271+K271+J271</f>
        <v>601719</v>
      </c>
      <c r="N271" s="3">
        <f>M271+I271+E271</f>
        <v>1042652</v>
      </c>
    </row>
    <row r="272" spans="1:14" ht="12.75" x14ac:dyDescent="0.2">
      <c r="A272" s="2" t="s">
        <v>59</v>
      </c>
      <c r="B272" s="3">
        <v>4682</v>
      </c>
      <c r="C272" s="3">
        <v>7322</v>
      </c>
      <c r="D272" s="3">
        <v>241977</v>
      </c>
      <c r="E272" s="3">
        <f>D272+C272+B272</f>
        <v>253981</v>
      </c>
      <c r="F272" s="3">
        <v>115</v>
      </c>
      <c r="G272" s="3">
        <v>5425</v>
      </c>
      <c r="H272" s="3">
        <v>194508</v>
      </c>
      <c r="I272" s="3">
        <f>H272+G272+F272</f>
        <v>200048</v>
      </c>
      <c r="J272" s="3">
        <v>7499</v>
      </c>
      <c r="K272" s="3">
        <v>70266</v>
      </c>
      <c r="L272" s="3">
        <v>528866</v>
      </c>
      <c r="M272" s="3">
        <f>L272+K272+J272</f>
        <v>606631</v>
      </c>
      <c r="N272" s="3">
        <f>M272+I272+E272</f>
        <v>1060660</v>
      </c>
    </row>
    <row r="273" spans="1:14" ht="12.75" x14ac:dyDescent="0.2">
      <c r="A273" s="2" t="s">
        <v>49</v>
      </c>
      <c r="B273" s="3">
        <v>4194</v>
      </c>
      <c r="C273" s="3">
        <v>8194</v>
      </c>
      <c r="D273" s="3">
        <v>239109</v>
      </c>
      <c r="E273" s="3">
        <f>D273+C273+B273</f>
        <v>251497</v>
      </c>
      <c r="F273" s="3">
        <v>87</v>
      </c>
      <c r="G273" s="3">
        <v>3751</v>
      </c>
      <c r="H273" s="3">
        <v>193705</v>
      </c>
      <c r="I273" s="3">
        <f>H273+G273+F273</f>
        <v>197543</v>
      </c>
      <c r="J273" s="3">
        <v>7503</v>
      </c>
      <c r="K273" s="3">
        <v>74582</v>
      </c>
      <c r="L273" s="3">
        <v>529925</v>
      </c>
      <c r="M273" s="3">
        <f>L273+K273+J273</f>
        <v>612010</v>
      </c>
      <c r="N273" s="3">
        <f>M273+I273+E273</f>
        <v>1061050</v>
      </c>
    </row>
    <row r="274" spans="1:14" ht="15" customHeight="1" x14ac:dyDescent="0.2">
      <c r="A274" s="22" t="s">
        <v>40</v>
      </c>
      <c r="B274" s="1"/>
      <c r="C274" s="1"/>
      <c r="D274" s="1"/>
      <c r="E274" s="3" t="s">
        <v>39</v>
      </c>
      <c r="F274" s="1"/>
      <c r="G274" s="1"/>
      <c r="H274" s="1"/>
      <c r="I274" s="1"/>
      <c r="J274" s="1"/>
      <c r="K274" s="1"/>
      <c r="L274" s="1" t="s">
        <v>39</v>
      </c>
      <c r="M274" s="1"/>
      <c r="N274" s="1"/>
    </row>
    <row r="275" spans="1:14" ht="12.75" x14ac:dyDescent="0.2">
      <c r="A275" s="2" t="s">
        <v>50</v>
      </c>
      <c r="B275" s="1">
        <v>4740</v>
      </c>
      <c r="C275" s="1">
        <v>7603</v>
      </c>
      <c r="D275" s="1">
        <v>238322</v>
      </c>
      <c r="E275" s="3">
        <f t="shared" ref="E275:E283" si="29">D275+C275+B275</f>
        <v>250665</v>
      </c>
      <c r="F275" s="1">
        <v>33</v>
      </c>
      <c r="G275" s="1">
        <v>5152</v>
      </c>
      <c r="H275" s="1">
        <v>195563</v>
      </c>
      <c r="I275" s="3">
        <f t="shared" ref="I275:I283" si="30">H275+G275+F275</f>
        <v>200748</v>
      </c>
      <c r="J275" s="1">
        <v>7503</v>
      </c>
      <c r="K275" s="1">
        <v>77360</v>
      </c>
      <c r="L275" s="1">
        <v>539908</v>
      </c>
      <c r="M275" s="3">
        <f t="shared" ref="M275:M283" si="31">L275+K275+J275</f>
        <v>624771</v>
      </c>
      <c r="N275" s="3">
        <f t="shared" ref="N275:N283" si="32">M275+I275+E275</f>
        <v>1076184</v>
      </c>
    </row>
    <row r="276" spans="1:14" ht="12.75" x14ac:dyDescent="0.2">
      <c r="A276" s="2" t="s">
        <v>51</v>
      </c>
      <c r="B276" s="1">
        <v>5985</v>
      </c>
      <c r="C276" s="1">
        <v>10243</v>
      </c>
      <c r="D276" s="1">
        <v>232717</v>
      </c>
      <c r="E276" s="3">
        <f t="shared" si="29"/>
        <v>248945</v>
      </c>
      <c r="F276" s="1">
        <v>34</v>
      </c>
      <c r="G276" s="1">
        <v>5299</v>
      </c>
      <c r="H276" s="1">
        <v>197256</v>
      </c>
      <c r="I276" s="3">
        <f t="shared" si="30"/>
        <v>202589</v>
      </c>
      <c r="J276" s="1">
        <v>7576</v>
      </c>
      <c r="K276" s="1">
        <v>79486</v>
      </c>
      <c r="L276" s="1">
        <v>546858</v>
      </c>
      <c r="M276" s="3">
        <f t="shared" si="31"/>
        <v>633920</v>
      </c>
      <c r="N276" s="3">
        <f t="shared" si="32"/>
        <v>1085454</v>
      </c>
    </row>
    <row r="277" spans="1:14" ht="12.75" x14ac:dyDescent="0.2">
      <c r="A277" s="2" t="s">
        <v>52</v>
      </c>
      <c r="B277" s="1">
        <v>5162</v>
      </c>
      <c r="C277" s="1">
        <v>10367</v>
      </c>
      <c r="D277" s="1">
        <v>245406</v>
      </c>
      <c r="E277" s="3">
        <f t="shared" si="29"/>
        <v>260935</v>
      </c>
      <c r="F277" s="1">
        <v>53</v>
      </c>
      <c r="G277" s="1">
        <v>3930</v>
      </c>
      <c r="H277" s="1">
        <v>200652</v>
      </c>
      <c r="I277" s="3">
        <f t="shared" si="30"/>
        <v>204635</v>
      </c>
      <c r="J277" s="1">
        <v>7580</v>
      </c>
      <c r="K277" s="1">
        <v>86631</v>
      </c>
      <c r="L277" s="1">
        <v>545183</v>
      </c>
      <c r="M277" s="3">
        <f t="shared" si="31"/>
        <v>639394</v>
      </c>
      <c r="N277" s="3">
        <f t="shared" si="32"/>
        <v>1104964</v>
      </c>
    </row>
    <row r="278" spans="1:14" ht="12.75" x14ac:dyDescent="0.2">
      <c r="A278" s="2" t="s">
        <v>53</v>
      </c>
      <c r="B278" s="1">
        <v>5387</v>
      </c>
      <c r="C278" s="1">
        <v>9427</v>
      </c>
      <c r="D278" s="1">
        <v>256046</v>
      </c>
      <c r="E278" s="3">
        <f t="shared" si="29"/>
        <v>270860</v>
      </c>
      <c r="F278" s="1">
        <v>67</v>
      </c>
      <c r="G278" s="1">
        <v>7880</v>
      </c>
      <c r="H278" s="1">
        <v>211081</v>
      </c>
      <c r="I278" s="3">
        <f t="shared" si="30"/>
        <v>219028</v>
      </c>
      <c r="J278" s="1">
        <v>8001</v>
      </c>
      <c r="K278" s="1">
        <v>86959</v>
      </c>
      <c r="L278" s="1">
        <v>556604</v>
      </c>
      <c r="M278" s="3">
        <f t="shared" si="31"/>
        <v>651564</v>
      </c>
      <c r="N278" s="3">
        <f t="shared" si="32"/>
        <v>1141452</v>
      </c>
    </row>
    <row r="279" spans="1:14" ht="12.75" x14ac:dyDescent="0.2">
      <c r="A279" s="2" t="s">
        <v>54</v>
      </c>
      <c r="B279" s="1">
        <v>5947</v>
      </c>
      <c r="C279" s="1">
        <v>8573</v>
      </c>
      <c r="D279" s="1">
        <v>237301</v>
      </c>
      <c r="E279" s="3">
        <f t="shared" si="29"/>
        <v>251821</v>
      </c>
      <c r="F279" s="1">
        <v>37</v>
      </c>
      <c r="G279" s="1">
        <v>7873</v>
      </c>
      <c r="H279" s="1">
        <v>205634</v>
      </c>
      <c r="I279" s="3">
        <f t="shared" si="30"/>
        <v>213544</v>
      </c>
      <c r="J279" s="1">
        <v>8003</v>
      </c>
      <c r="K279" s="1">
        <v>87479</v>
      </c>
      <c r="L279" s="1">
        <v>564302</v>
      </c>
      <c r="M279" s="3">
        <f t="shared" si="31"/>
        <v>659784</v>
      </c>
      <c r="N279" s="3">
        <f t="shared" si="32"/>
        <v>1125149</v>
      </c>
    </row>
    <row r="280" spans="1:14" ht="12.75" x14ac:dyDescent="0.2">
      <c r="A280" s="2" t="s">
        <v>55</v>
      </c>
      <c r="B280" s="1">
        <v>9277</v>
      </c>
      <c r="C280" s="1">
        <v>8875</v>
      </c>
      <c r="D280" s="1">
        <v>245004</v>
      </c>
      <c r="E280" s="3">
        <f t="shared" si="29"/>
        <v>263156</v>
      </c>
      <c r="F280" s="1">
        <v>54</v>
      </c>
      <c r="G280" s="1">
        <v>7211</v>
      </c>
      <c r="H280" s="1">
        <v>210070</v>
      </c>
      <c r="I280" s="3">
        <f t="shared" si="30"/>
        <v>217335</v>
      </c>
      <c r="J280" s="1">
        <v>8008</v>
      </c>
      <c r="K280" s="1">
        <v>86457</v>
      </c>
      <c r="L280" s="1">
        <v>560097</v>
      </c>
      <c r="M280" s="3">
        <f t="shared" si="31"/>
        <v>654562</v>
      </c>
      <c r="N280" s="3">
        <f t="shared" si="32"/>
        <v>1135053</v>
      </c>
    </row>
    <row r="281" spans="1:14" ht="12.75" x14ac:dyDescent="0.2">
      <c r="A281" s="2" t="s">
        <v>56</v>
      </c>
      <c r="B281" s="1">
        <v>7575</v>
      </c>
      <c r="C281" s="1">
        <v>7726</v>
      </c>
      <c r="D281" s="1">
        <v>238712</v>
      </c>
      <c r="E281" s="3">
        <f t="shared" si="29"/>
        <v>254013</v>
      </c>
      <c r="F281" s="1">
        <v>55</v>
      </c>
      <c r="G281" s="1">
        <v>7064</v>
      </c>
      <c r="H281" s="1">
        <v>207214</v>
      </c>
      <c r="I281" s="3">
        <f t="shared" si="30"/>
        <v>214333</v>
      </c>
      <c r="J281" s="1">
        <v>8008</v>
      </c>
      <c r="K281" s="1">
        <v>87544</v>
      </c>
      <c r="L281" s="1">
        <v>565058</v>
      </c>
      <c r="M281" s="3">
        <f t="shared" si="31"/>
        <v>660610</v>
      </c>
      <c r="N281" s="3">
        <f t="shared" si="32"/>
        <v>1128956</v>
      </c>
    </row>
    <row r="282" spans="1:14" ht="12.75" x14ac:dyDescent="0.2">
      <c r="A282" s="2" t="s">
        <v>57</v>
      </c>
      <c r="B282" s="1">
        <v>7987</v>
      </c>
      <c r="C282" s="1">
        <v>7404</v>
      </c>
      <c r="D282" s="1">
        <v>229884</v>
      </c>
      <c r="E282" s="3">
        <f t="shared" si="29"/>
        <v>245275</v>
      </c>
      <c r="F282" s="1">
        <v>46</v>
      </c>
      <c r="G282" s="1">
        <v>5034</v>
      </c>
      <c r="H282" s="1">
        <v>206722</v>
      </c>
      <c r="I282" s="3">
        <f t="shared" si="30"/>
        <v>211802</v>
      </c>
      <c r="J282" s="1">
        <v>8009</v>
      </c>
      <c r="K282" s="1">
        <v>88074</v>
      </c>
      <c r="L282" s="1">
        <v>562835</v>
      </c>
      <c r="M282" s="3">
        <f t="shared" si="31"/>
        <v>658918</v>
      </c>
      <c r="N282" s="3">
        <f t="shared" si="32"/>
        <v>1115995</v>
      </c>
    </row>
    <row r="283" spans="1:14" ht="12.75" x14ac:dyDescent="0.2">
      <c r="A283" s="2" t="s">
        <v>61</v>
      </c>
      <c r="B283" s="1">
        <v>7758</v>
      </c>
      <c r="C283" s="1">
        <v>5080</v>
      </c>
      <c r="D283" s="1">
        <v>238791</v>
      </c>
      <c r="E283" s="3">
        <f t="shared" si="29"/>
        <v>251629</v>
      </c>
      <c r="F283" s="1">
        <v>39</v>
      </c>
      <c r="G283" s="1">
        <v>6396</v>
      </c>
      <c r="H283" s="1">
        <v>204813</v>
      </c>
      <c r="I283" s="3">
        <f t="shared" si="30"/>
        <v>211248</v>
      </c>
      <c r="J283" s="1">
        <v>8014</v>
      </c>
      <c r="K283" s="1">
        <v>88372</v>
      </c>
      <c r="L283" s="1">
        <v>564449</v>
      </c>
      <c r="M283" s="3">
        <f t="shared" si="31"/>
        <v>660835</v>
      </c>
      <c r="N283" s="3">
        <f t="shared" si="32"/>
        <v>1123712</v>
      </c>
    </row>
    <row r="284" spans="1:14" ht="12.75" x14ac:dyDescent="0.2">
      <c r="A284" s="2" t="s">
        <v>58</v>
      </c>
      <c r="B284" s="3">
        <v>8560</v>
      </c>
      <c r="C284" s="3">
        <v>9040</v>
      </c>
      <c r="D284" s="3">
        <v>237008</v>
      </c>
      <c r="E284" s="3">
        <f>D284+C284+B284</f>
        <v>254608</v>
      </c>
      <c r="F284" s="3">
        <v>49</v>
      </c>
      <c r="G284" s="3">
        <v>7821</v>
      </c>
      <c r="H284" s="3">
        <v>204920</v>
      </c>
      <c r="I284" s="3">
        <f>H284+G284+F284</f>
        <v>212790</v>
      </c>
      <c r="J284" s="3">
        <v>7939</v>
      </c>
      <c r="K284" s="3">
        <v>83208</v>
      </c>
      <c r="L284" s="3">
        <v>567816</v>
      </c>
      <c r="M284" s="3">
        <f>L284+K284+J284</f>
        <v>658963</v>
      </c>
      <c r="N284" s="3">
        <f>M284+I284+E284</f>
        <v>1126361</v>
      </c>
    </row>
    <row r="285" spans="1:14" ht="12.75" x14ac:dyDescent="0.2">
      <c r="A285" s="2" t="s">
        <v>59</v>
      </c>
      <c r="B285" s="3">
        <v>10260</v>
      </c>
      <c r="C285" s="3">
        <v>10066</v>
      </c>
      <c r="D285" s="3">
        <v>242045</v>
      </c>
      <c r="E285" s="3">
        <f>D285+C285+B285</f>
        <v>262371</v>
      </c>
      <c r="F285" s="3">
        <v>43</v>
      </c>
      <c r="G285" s="3">
        <v>6592</v>
      </c>
      <c r="H285" s="3">
        <v>203330</v>
      </c>
      <c r="I285" s="3">
        <f>H285+G285+F285</f>
        <v>209965</v>
      </c>
      <c r="J285" s="3">
        <v>7941</v>
      </c>
      <c r="K285" s="3">
        <v>78124</v>
      </c>
      <c r="L285" s="3">
        <v>575133</v>
      </c>
      <c r="M285" s="3">
        <f>L285+K285+J285</f>
        <v>661198</v>
      </c>
      <c r="N285" s="3">
        <f>M285+I285+E285</f>
        <v>1133534</v>
      </c>
    </row>
    <row r="286" spans="1:14" ht="12.75" x14ac:dyDescent="0.2">
      <c r="A286" s="2" t="s">
        <v>49</v>
      </c>
      <c r="B286" s="3">
        <v>9617</v>
      </c>
      <c r="C286" s="3">
        <v>10537</v>
      </c>
      <c r="D286" s="3">
        <v>241261</v>
      </c>
      <c r="E286" s="3">
        <f>D286+C286+B286</f>
        <v>261415</v>
      </c>
      <c r="F286" s="3">
        <v>45</v>
      </c>
      <c r="G286" s="3">
        <v>5508</v>
      </c>
      <c r="H286" s="3">
        <v>202570</v>
      </c>
      <c r="I286" s="3">
        <f>H286+G286+F286</f>
        <v>208123</v>
      </c>
      <c r="J286" s="3">
        <v>7945</v>
      </c>
      <c r="K286" s="3">
        <v>77635</v>
      </c>
      <c r="L286" s="3">
        <v>580157</v>
      </c>
      <c r="M286" s="3">
        <f>L286+K286+J286</f>
        <v>665737</v>
      </c>
      <c r="N286" s="3">
        <f>M286+I286+E286</f>
        <v>1135275</v>
      </c>
    </row>
    <row r="287" spans="1:14" ht="12.75" x14ac:dyDescent="0.2">
      <c r="A287" s="23" t="s">
        <v>41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 t="s">
        <v>39</v>
      </c>
      <c r="M287" s="3"/>
      <c r="N287" s="3"/>
    </row>
    <row r="288" spans="1:14" ht="12.75" x14ac:dyDescent="0.2">
      <c r="A288" s="2" t="s">
        <v>50</v>
      </c>
      <c r="B288" s="3">
        <v>12535</v>
      </c>
      <c r="C288" s="3">
        <v>15085</v>
      </c>
      <c r="D288" s="3">
        <v>327955</v>
      </c>
      <c r="E288" s="3">
        <f t="shared" ref="E288:E296" si="33">D288+C288+B288</f>
        <v>355575</v>
      </c>
      <c r="F288" s="3">
        <v>12</v>
      </c>
      <c r="G288" s="3">
        <v>501</v>
      </c>
      <c r="H288" s="3">
        <v>117789</v>
      </c>
      <c r="I288" s="3">
        <f t="shared" ref="I288:I312" si="34">H288+G288+F288</f>
        <v>118302</v>
      </c>
      <c r="J288" s="3">
        <v>7945</v>
      </c>
      <c r="K288" s="3">
        <v>82275</v>
      </c>
      <c r="L288" s="3">
        <v>585451</v>
      </c>
      <c r="M288" s="3">
        <f t="shared" ref="M288:M296" si="35">L288+K288+J288</f>
        <v>675671</v>
      </c>
      <c r="N288" s="3">
        <f t="shared" ref="N288:N296" si="36">M288+I288+E288</f>
        <v>1149548</v>
      </c>
    </row>
    <row r="289" spans="1:14" ht="12.75" x14ac:dyDescent="0.2">
      <c r="A289" s="2" t="s">
        <v>51</v>
      </c>
      <c r="B289" s="3">
        <v>12470</v>
      </c>
      <c r="C289" s="3">
        <v>18672</v>
      </c>
      <c r="D289" s="3">
        <v>338001</v>
      </c>
      <c r="E289" s="3">
        <f t="shared" si="33"/>
        <v>369143</v>
      </c>
      <c r="F289" s="3">
        <v>2</v>
      </c>
      <c r="G289" s="3">
        <v>573</v>
      </c>
      <c r="H289" s="3">
        <v>118631</v>
      </c>
      <c r="I289" s="3">
        <f t="shared" si="34"/>
        <v>119206</v>
      </c>
      <c r="J289" s="3">
        <v>7945</v>
      </c>
      <c r="K289" s="3">
        <v>77904</v>
      </c>
      <c r="L289" s="3">
        <v>589944</v>
      </c>
      <c r="M289" s="3">
        <f t="shared" si="35"/>
        <v>675793</v>
      </c>
      <c r="N289" s="3">
        <f t="shared" si="36"/>
        <v>1164142</v>
      </c>
    </row>
    <row r="290" spans="1:14" ht="12.75" x14ac:dyDescent="0.2">
      <c r="A290" s="2" t="s">
        <v>52</v>
      </c>
      <c r="B290" s="3">
        <v>5539</v>
      </c>
      <c r="C290" s="3">
        <v>16410</v>
      </c>
      <c r="D290" s="3">
        <v>346200</v>
      </c>
      <c r="E290" s="3">
        <f t="shared" si="33"/>
        <v>368149</v>
      </c>
      <c r="F290" s="3">
        <v>20</v>
      </c>
      <c r="G290" s="3">
        <v>219</v>
      </c>
      <c r="H290" s="3">
        <v>123209</v>
      </c>
      <c r="I290" s="3">
        <f t="shared" si="34"/>
        <v>123448</v>
      </c>
      <c r="J290" s="3">
        <v>7950</v>
      </c>
      <c r="K290" s="3">
        <v>83056</v>
      </c>
      <c r="L290" s="3">
        <v>600263</v>
      </c>
      <c r="M290" s="3">
        <f t="shared" si="35"/>
        <v>691269</v>
      </c>
      <c r="N290" s="3">
        <f t="shared" si="36"/>
        <v>1182866</v>
      </c>
    </row>
    <row r="291" spans="1:14" ht="12.75" x14ac:dyDescent="0.2">
      <c r="A291" s="2" t="s">
        <v>53</v>
      </c>
      <c r="B291" s="3">
        <v>8017</v>
      </c>
      <c r="C291" s="3">
        <v>21061</v>
      </c>
      <c r="D291" s="3">
        <v>354672</v>
      </c>
      <c r="E291" s="3">
        <f t="shared" si="33"/>
        <v>383750</v>
      </c>
      <c r="F291" s="3">
        <v>24</v>
      </c>
      <c r="G291" s="3">
        <v>230</v>
      </c>
      <c r="H291" s="3">
        <v>123433</v>
      </c>
      <c r="I291" s="3">
        <f t="shared" si="34"/>
        <v>123687</v>
      </c>
      <c r="J291" s="3">
        <v>8408</v>
      </c>
      <c r="K291" s="3">
        <v>83269</v>
      </c>
      <c r="L291" s="3">
        <v>607761</v>
      </c>
      <c r="M291" s="3">
        <f t="shared" si="35"/>
        <v>699438</v>
      </c>
      <c r="N291" s="3">
        <f t="shared" si="36"/>
        <v>1206875</v>
      </c>
    </row>
    <row r="292" spans="1:14" ht="12.75" x14ac:dyDescent="0.2">
      <c r="A292" s="2" t="s">
        <v>54</v>
      </c>
      <c r="B292" s="3">
        <v>8423</v>
      </c>
      <c r="C292" s="3">
        <v>20751</v>
      </c>
      <c r="D292" s="3">
        <v>358322</v>
      </c>
      <c r="E292" s="3">
        <f t="shared" si="33"/>
        <v>387496</v>
      </c>
      <c r="F292" s="3">
        <v>22</v>
      </c>
      <c r="G292" s="3">
        <v>272</v>
      </c>
      <c r="H292" s="3">
        <v>125484</v>
      </c>
      <c r="I292" s="3">
        <f t="shared" si="34"/>
        <v>125778</v>
      </c>
      <c r="J292" s="3">
        <v>8408</v>
      </c>
      <c r="K292" s="3">
        <v>84059</v>
      </c>
      <c r="L292" s="3">
        <v>610304</v>
      </c>
      <c r="M292" s="3">
        <f t="shared" si="35"/>
        <v>702771</v>
      </c>
      <c r="N292" s="3">
        <f t="shared" si="36"/>
        <v>1216045</v>
      </c>
    </row>
    <row r="293" spans="1:14" ht="12.75" x14ac:dyDescent="0.2">
      <c r="A293" s="2" t="s">
        <v>55</v>
      </c>
      <c r="B293" s="3">
        <v>8484</v>
      </c>
      <c r="C293" s="3">
        <v>22213</v>
      </c>
      <c r="D293" s="3">
        <v>380067</v>
      </c>
      <c r="E293" s="3">
        <f t="shared" si="33"/>
        <v>410764</v>
      </c>
      <c r="F293" s="3">
        <v>15</v>
      </c>
      <c r="G293" s="3">
        <v>388</v>
      </c>
      <c r="H293" s="3">
        <v>126050</v>
      </c>
      <c r="I293" s="3">
        <f t="shared" si="34"/>
        <v>126453</v>
      </c>
      <c r="J293" s="3">
        <v>8413</v>
      </c>
      <c r="K293" s="3">
        <v>65806</v>
      </c>
      <c r="L293" s="3">
        <v>622817</v>
      </c>
      <c r="M293" s="3">
        <f t="shared" si="35"/>
        <v>697036</v>
      </c>
      <c r="N293" s="3">
        <f t="shared" si="36"/>
        <v>1234253</v>
      </c>
    </row>
    <row r="294" spans="1:14" ht="12.75" x14ac:dyDescent="0.2">
      <c r="A294" s="2" t="s">
        <v>56</v>
      </c>
      <c r="B294" s="3">
        <v>6998</v>
      </c>
      <c r="C294" s="3">
        <v>21515</v>
      </c>
      <c r="D294" s="3">
        <v>379030</v>
      </c>
      <c r="E294" s="3">
        <f t="shared" si="33"/>
        <v>407543</v>
      </c>
      <c r="F294" s="3">
        <v>3</v>
      </c>
      <c r="G294" s="3">
        <v>576</v>
      </c>
      <c r="H294" s="3">
        <v>126842</v>
      </c>
      <c r="I294" s="3">
        <f t="shared" si="34"/>
        <v>127421</v>
      </c>
      <c r="J294" s="3">
        <v>8403</v>
      </c>
      <c r="K294" s="3">
        <v>66709</v>
      </c>
      <c r="L294" s="3">
        <v>635422</v>
      </c>
      <c r="M294" s="3">
        <f t="shared" si="35"/>
        <v>710534</v>
      </c>
      <c r="N294" s="3">
        <f t="shared" si="36"/>
        <v>1245498</v>
      </c>
    </row>
    <row r="295" spans="1:14" ht="12.75" x14ac:dyDescent="0.2">
      <c r="A295" s="2" t="s">
        <v>57</v>
      </c>
      <c r="B295" s="3">
        <v>6788</v>
      </c>
      <c r="C295" s="3">
        <v>25064</v>
      </c>
      <c r="D295" s="3">
        <v>393318</v>
      </c>
      <c r="E295" s="3">
        <f t="shared" si="33"/>
        <v>425170</v>
      </c>
      <c r="F295" s="3">
        <v>14</v>
      </c>
      <c r="G295" s="3">
        <v>546</v>
      </c>
      <c r="H295" s="3">
        <v>128868</v>
      </c>
      <c r="I295" s="3">
        <f t="shared" si="34"/>
        <v>129428</v>
      </c>
      <c r="J295" s="3">
        <v>8403</v>
      </c>
      <c r="K295" s="3">
        <v>68754</v>
      </c>
      <c r="L295" s="3">
        <v>638636</v>
      </c>
      <c r="M295" s="3">
        <f t="shared" si="35"/>
        <v>715793</v>
      </c>
      <c r="N295" s="3">
        <f t="shared" si="36"/>
        <v>1270391</v>
      </c>
    </row>
    <row r="296" spans="1:14" ht="12.75" x14ac:dyDescent="0.2">
      <c r="A296" s="2" t="s">
        <v>61</v>
      </c>
      <c r="B296" s="3">
        <v>11581</v>
      </c>
      <c r="C296" s="3">
        <v>21243</v>
      </c>
      <c r="D296" s="3">
        <v>388073</v>
      </c>
      <c r="E296" s="3">
        <f t="shared" si="33"/>
        <v>420897</v>
      </c>
      <c r="F296" s="3">
        <v>7</v>
      </c>
      <c r="G296" s="3">
        <v>575</v>
      </c>
      <c r="H296" s="3">
        <v>129156</v>
      </c>
      <c r="I296" s="3">
        <f t="shared" si="34"/>
        <v>129738</v>
      </c>
      <c r="J296" s="3">
        <v>8409</v>
      </c>
      <c r="K296" s="3">
        <v>70192</v>
      </c>
      <c r="L296" s="3">
        <v>650532</v>
      </c>
      <c r="M296" s="3">
        <f t="shared" si="35"/>
        <v>729133</v>
      </c>
      <c r="N296" s="3">
        <f t="shared" si="36"/>
        <v>1279768</v>
      </c>
    </row>
    <row r="297" spans="1:14" ht="12.75" x14ac:dyDescent="0.2">
      <c r="A297" s="2" t="s">
        <v>58</v>
      </c>
      <c r="B297" s="3">
        <v>8392</v>
      </c>
      <c r="C297" s="3">
        <v>24436</v>
      </c>
      <c r="D297" s="3">
        <v>394026</v>
      </c>
      <c r="E297" s="3">
        <f>D297+C297+B297</f>
        <v>426854</v>
      </c>
      <c r="F297" s="3">
        <v>5</v>
      </c>
      <c r="G297" s="3">
        <v>591</v>
      </c>
      <c r="H297" s="3">
        <v>128336</v>
      </c>
      <c r="I297" s="3">
        <f t="shared" si="34"/>
        <v>128932</v>
      </c>
      <c r="J297" s="3">
        <v>8409</v>
      </c>
      <c r="K297" s="3">
        <v>64385</v>
      </c>
      <c r="L297" s="3">
        <v>648962</v>
      </c>
      <c r="M297" s="3">
        <f>L297+K297+J297</f>
        <v>721756</v>
      </c>
      <c r="N297" s="3">
        <f>M297+I297+E297</f>
        <v>1277542</v>
      </c>
    </row>
    <row r="298" spans="1:14" ht="12.75" x14ac:dyDescent="0.2">
      <c r="A298" s="2" t="s">
        <v>59</v>
      </c>
      <c r="B298" s="3">
        <v>11228</v>
      </c>
      <c r="C298" s="3">
        <v>26564</v>
      </c>
      <c r="D298" s="3">
        <v>393598</v>
      </c>
      <c r="E298" s="3">
        <f>D298+C298+B298</f>
        <v>431390</v>
      </c>
      <c r="F298" s="3">
        <v>3</v>
      </c>
      <c r="G298" s="3">
        <v>612</v>
      </c>
      <c r="H298" s="3">
        <v>130950</v>
      </c>
      <c r="I298" s="3">
        <f t="shared" si="34"/>
        <v>131565</v>
      </c>
      <c r="J298" s="3">
        <v>8409</v>
      </c>
      <c r="K298" s="3">
        <v>63024</v>
      </c>
      <c r="L298" s="3">
        <v>661512</v>
      </c>
      <c r="M298" s="3">
        <f>L298+K298+J298</f>
        <v>732945</v>
      </c>
      <c r="N298" s="3">
        <f>M298+I298+E298</f>
        <v>1295900</v>
      </c>
    </row>
    <row r="299" spans="1:14" ht="12.75" x14ac:dyDescent="0.2">
      <c r="A299" s="2" t="s">
        <v>49</v>
      </c>
      <c r="B299" s="3">
        <v>11555</v>
      </c>
      <c r="C299" s="3">
        <v>22320</v>
      </c>
      <c r="D299" s="3">
        <v>398907</v>
      </c>
      <c r="E299" s="3">
        <f>D299+C299+B299</f>
        <v>432782</v>
      </c>
      <c r="F299" s="3">
        <v>5</v>
      </c>
      <c r="G299" s="3">
        <v>651</v>
      </c>
      <c r="H299" s="3">
        <v>134396</v>
      </c>
      <c r="I299" s="3">
        <f t="shared" si="34"/>
        <v>135052</v>
      </c>
      <c r="J299" s="3">
        <v>8338</v>
      </c>
      <c r="K299" s="3">
        <v>69740</v>
      </c>
      <c r="L299" s="3">
        <v>667890</v>
      </c>
      <c r="M299" s="3">
        <f>L299+K299+J299</f>
        <v>745968</v>
      </c>
      <c r="N299" s="3">
        <f>M299+I299+E299</f>
        <v>1313802</v>
      </c>
    </row>
    <row r="300" spans="1:14" ht="12.75" x14ac:dyDescent="0.2">
      <c r="A300" s="23" t="s">
        <v>42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2.75" x14ac:dyDescent="0.2">
      <c r="A301" s="2" t="s">
        <v>50</v>
      </c>
      <c r="B301" s="3">
        <v>12798</v>
      </c>
      <c r="C301" s="3">
        <v>26938</v>
      </c>
      <c r="D301" s="3">
        <v>413524</v>
      </c>
      <c r="E301" s="3">
        <f t="shared" ref="E301:E312" si="37">D301+C301+B301</f>
        <v>453260</v>
      </c>
      <c r="F301" s="3">
        <v>1</v>
      </c>
      <c r="G301" s="3">
        <v>678</v>
      </c>
      <c r="H301" s="3">
        <v>133019</v>
      </c>
      <c r="I301" s="3">
        <f t="shared" si="34"/>
        <v>133698</v>
      </c>
      <c r="J301" s="3">
        <v>8338</v>
      </c>
      <c r="K301" s="3">
        <v>56835</v>
      </c>
      <c r="L301" s="3">
        <v>681090</v>
      </c>
      <c r="M301" s="3">
        <f t="shared" ref="M301:M311" si="38">L301+K301+J301</f>
        <v>746263</v>
      </c>
      <c r="N301" s="3">
        <v>1333221</v>
      </c>
    </row>
    <row r="302" spans="1:14" ht="12.75" x14ac:dyDescent="0.2">
      <c r="A302" s="2" t="s">
        <v>51</v>
      </c>
      <c r="B302" s="3">
        <v>8174</v>
      </c>
      <c r="C302" s="3">
        <v>31973</v>
      </c>
      <c r="D302" s="3">
        <v>422845</v>
      </c>
      <c r="E302" s="3">
        <f t="shared" si="37"/>
        <v>462992</v>
      </c>
      <c r="F302" s="3">
        <v>1</v>
      </c>
      <c r="G302" s="3">
        <v>684</v>
      </c>
      <c r="H302" s="3">
        <v>135302</v>
      </c>
      <c r="I302" s="3">
        <f t="shared" si="34"/>
        <v>135987</v>
      </c>
      <c r="J302" s="3">
        <v>8338</v>
      </c>
      <c r="K302" s="3">
        <v>62046</v>
      </c>
      <c r="L302" s="3">
        <v>689250</v>
      </c>
      <c r="M302" s="3">
        <f t="shared" si="38"/>
        <v>759634</v>
      </c>
      <c r="N302" s="3">
        <v>1358613</v>
      </c>
    </row>
    <row r="303" spans="1:14" ht="12.75" x14ac:dyDescent="0.2">
      <c r="A303" s="2" t="s">
        <v>52</v>
      </c>
      <c r="B303" s="3">
        <v>10859</v>
      </c>
      <c r="C303" s="3">
        <v>23346</v>
      </c>
      <c r="D303" s="3">
        <v>451496</v>
      </c>
      <c r="E303" s="3">
        <f t="shared" si="37"/>
        <v>485701</v>
      </c>
      <c r="F303" s="3">
        <v>7</v>
      </c>
      <c r="G303" s="3">
        <v>726</v>
      </c>
      <c r="H303" s="3">
        <v>139986</v>
      </c>
      <c r="I303" s="3">
        <f t="shared" si="34"/>
        <v>140719</v>
      </c>
      <c r="J303" s="3">
        <v>8343</v>
      </c>
      <c r="K303" s="3">
        <v>73339</v>
      </c>
      <c r="L303" s="3">
        <v>698688</v>
      </c>
      <c r="M303" s="3">
        <f t="shared" si="38"/>
        <v>780370</v>
      </c>
      <c r="N303" s="3">
        <v>1406790</v>
      </c>
    </row>
    <row r="304" spans="1:14" ht="12.75" x14ac:dyDescent="0.2">
      <c r="A304" s="2" t="s">
        <v>53</v>
      </c>
      <c r="B304" s="3">
        <v>8161</v>
      </c>
      <c r="C304" s="3">
        <v>28251</v>
      </c>
      <c r="D304" s="3">
        <v>463966</v>
      </c>
      <c r="E304" s="3">
        <f t="shared" si="37"/>
        <v>500378</v>
      </c>
      <c r="F304" s="3">
        <v>3</v>
      </c>
      <c r="G304" s="3">
        <v>725</v>
      </c>
      <c r="H304" s="3">
        <v>141769</v>
      </c>
      <c r="I304" s="3">
        <f t="shared" si="34"/>
        <v>142497</v>
      </c>
      <c r="J304" s="3">
        <v>8815</v>
      </c>
      <c r="K304" s="3">
        <v>72694</v>
      </c>
      <c r="L304" s="3">
        <v>706350</v>
      </c>
      <c r="M304" s="3">
        <f t="shared" si="38"/>
        <v>787859</v>
      </c>
      <c r="N304" s="3">
        <v>1430734</v>
      </c>
    </row>
    <row r="305" spans="1:14" ht="12.75" x14ac:dyDescent="0.2">
      <c r="A305" s="2" t="s">
        <v>54</v>
      </c>
      <c r="B305" s="3">
        <v>11673</v>
      </c>
      <c r="C305" s="3">
        <v>21556</v>
      </c>
      <c r="D305" s="3">
        <v>465294</v>
      </c>
      <c r="E305" s="3">
        <f t="shared" si="37"/>
        <v>498523</v>
      </c>
      <c r="F305" s="3">
        <v>1</v>
      </c>
      <c r="G305" s="3">
        <v>750</v>
      </c>
      <c r="H305" s="3">
        <v>140249</v>
      </c>
      <c r="I305" s="3">
        <f t="shared" si="34"/>
        <v>141000</v>
      </c>
      <c r="J305" s="3">
        <v>8815</v>
      </c>
      <c r="K305" s="3">
        <v>85774</v>
      </c>
      <c r="L305" s="3">
        <v>710728</v>
      </c>
      <c r="M305" s="3">
        <f t="shared" si="38"/>
        <v>805317</v>
      </c>
      <c r="N305" s="3">
        <v>1444840</v>
      </c>
    </row>
    <row r="306" spans="1:14" ht="12.75" x14ac:dyDescent="0.2">
      <c r="A306" s="2" t="s">
        <v>55</v>
      </c>
      <c r="B306" s="3">
        <v>9536</v>
      </c>
      <c r="C306" s="3">
        <v>25041</v>
      </c>
      <c r="D306" s="3">
        <v>471886</v>
      </c>
      <c r="E306" s="3">
        <f t="shared" si="37"/>
        <v>506463</v>
      </c>
      <c r="F306" s="3">
        <v>3</v>
      </c>
      <c r="G306" s="3">
        <v>696</v>
      </c>
      <c r="H306" s="3">
        <v>143490</v>
      </c>
      <c r="I306" s="3">
        <f t="shared" si="34"/>
        <v>144189</v>
      </c>
      <c r="J306" s="3">
        <v>8819</v>
      </c>
      <c r="K306" s="3">
        <v>86499</v>
      </c>
      <c r="L306" s="3">
        <v>712175</v>
      </c>
      <c r="M306" s="3">
        <f t="shared" si="38"/>
        <v>807493</v>
      </c>
      <c r="N306" s="3">
        <v>1458145</v>
      </c>
    </row>
    <row r="307" spans="1:14" ht="12.75" x14ac:dyDescent="0.2">
      <c r="A307" s="2" t="s">
        <v>56</v>
      </c>
      <c r="B307" s="3">
        <v>9566</v>
      </c>
      <c r="C307" s="3">
        <v>25879</v>
      </c>
      <c r="D307" s="3">
        <v>436612</v>
      </c>
      <c r="E307" s="3">
        <f t="shared" si="37"/>
        <v>472057</v>
      </c>
      <c r="F307" s="3">
        <v>2</v>
      </c>
      <c r="G307" s="3">
        <v>709</v>
      </c>
      <c r="H307" s="3">
        <v>143390</v>
      </c>
      <c r="I307" s="3">
        <f t="shared" si="34"/>
        <v>144101</v>
      </c>
      <c r="J307" s="3">
        <v>8819</v>
      </c>
      <c r="K307" s="3">
        <v>83910</v>
      </c>
      <c r="L307" s="3">
        <v>728954</v>
      </c>
      <c r="M307" s="3">
        <f t="shared" si="38"/>
        <v>821683</v>
      </c>
      <c r="N307" s="3">
        <v>1437841</v>
      </c>
    </row>
    <row r="308" spans="1:14" ht="12.75" x14ac:dyDescent="0.2">
      <c r="A308" s="2" t="s">
        <v>57</v>
      </c>
      <c r="B308" s="3">
        <v>6301</v>
      </c>
      <c r="C308" s="3">
        <v>22620</v>
      </c>
      <c r="D308" s="3">
        <v>450883</v>
      </c>
      <c r="E308" s="3">
        <f t="shared" si="37"/>
        <v>479804</v>
      </c>
      <c r="F308" s="3">
        <v>2</v>
      </c>
      <c r="G308" s="3">
        <v>727</v>
      </c>
      <c r="H308" s="3">
        <v>148369</v>
      </c>
      <c r="I308" s="3">
        <f t="shared" si="34"/>
        <v>149098</v>
      </c>
      <c r="J308" s="3">
        <v>8819</v>
      </c>
      <c r="K308" s="3">
        <v>88436</v>
      </c>
      <c r="L308" s="3">
        <v>730902</v>
      </c>
      <c r="M308" s="3">
        <f t="shared" si="38"/>
        <v>828157</v>
      </c>
      <c r="N308" s="3">
        <v>1457059</v>
      </c>
    </row>
    <row r="309" spans="1:14" ht="12.75" x14ac:dyDescent="0.2">
      <c r="A309" s="2" t="s">
        <v>61</v>
      </c>
      <c r="B309" s="3">
        <v>7786</v>
      </c>
      <c r="C309" s="3">
        <v>21877</v>
      </c>
      <c r="D309" s="3">
        <v>446161</v>
      </c>
      <c r="E309" s="3">
        <f t="shared" si="37"/>
        <v>475824</v>
      </c>
      <c r="F309" s="3">
        <v>3</v>
      </c>
      <c r="G309" s="3">
        <v>754</v>
      </c>
      <c r="H309" s="3">
        <v>148477</v>
      </c>
      <c r="I309" s="3">
        <f t="shared" si="34"/>
        <v>149234</v>
      </c>
      <c r="J309" s="3">
        <v>8824</v>
      </c>
      <c r="K309" s="3">
        <v>90407</v>
      </c>
      <c r="L309" s="3">
        <v>739980</v>
      </c>
      <c r="M309" s="3">
        <f t="shared" si="38"/>
        <v>839211</v>
      </c>
      <c r="N309" s="3">
        <v>1464269</v>
      </c>
    </row>
    <row r="310" spans="1:14" ht="12.75" x14ac:dyDescent="0.2">
      <c r="A310" s="2" t="s">
        <v>58</v>
      </c>
      <c r="B310" s="3">
        <v>9707</v>
      </c>
      <c r="C310" s="3">
        <v>21738</v>
      </c>
      <c r="D310" s="3">
        <v>449560</v>
      </c>
      <c r="E310" s="3">
        <f t="shared" si="37"/>
        <v>481005</v>
      </c>
      <c r="F310" s="3">
        <v>3</v>
      </c>
      <c r="G310" s="3">
        <v>766</v>
      </c>
      <c r="H310" s="3">
        <v>146937</v>
      </c>
      <c r="I310" s="3">
        <f t="shared" si="34"/>
        <v>147706</v>
      </c>
      <c r="J310" s="3">
        <v>8824</v>
      </c>
      <c r="K310" s="3">
        <v>94117</v>
      </c>
      <c r="L310" s="3">
        <v>748164</v>
      </c>
      <c r="M310" s="3">
        <f t="shared" si="38"/>
        <v>851105</v>
      </c>
      <c r="N310" s="3">
        <f>M310+I310+E310</f>
        <v>1479816</v>
      </c>
    </row>
    <row r="311" spans="1:14" ht="12.75" x14ac:dyDescent="0.2">
      <c r="A311" s="2" t="s">
        <v>59</v>
      </c>
      <c r="B311" s="3">
        <v>11955</v>
      </c>
      <c r="C311" s="3">
        <v>21892</v>
      </c>
      <c r="D311" s="3">
        <v>452961</v>
      </c>
      <c r="E311" s="3">
        <f t="shared" si="37"/>
        <v>486808</v>
      </c>
      <c r="F311" s="3">
        <v>3</v>
      </c>
      <c r="G311" s="3">
        <v>790</v>
      </c>
      <c r="H311" s="3">
        <v>148217</v>
      </c>
      <c r="I311" s="3">
        <f t="shared" si="34"/>
        <v>149010</v>
      </c>
      <c r="J311" s="3">
        <v>8824</v>
      </c>
      <c r="K311" s="3">
        <v>97958</v>
      </c>
      <c r="L311" s="3">
        <v>763446</v>
      </c>
      <c r="M311" s="3">
        <f t="shared" si="38"/>
        <v>870228</v>
      </c>
      <c r="N311" s="3">
        <f>M311+I311+E311</f>
        <v>1506046</v>
      </c>
    </row>
    <row r="312" spans="1:14" ht="12.75" x14ac:dyDescent="0.2">
      <c r="A312" s="2" t="s">
        <v>49</v>
      </c>
      <c r="B312" s="3">
        <v>9378</v>
      </c>
      <c r="C312" s="3">
        <v>15783</v>
      </c>
      <c r="D312" s="3">
        <v>468964</v>
      </c>
      <c r="E312" s="3">
        <f t="shared" si="37"/>
        <v>494125</v>
      </c>
      <c r="F312" s="3">
        <v>3</v>
      </c>
      <c r="G312" s="3">
        <v>813</v>
      </c>
      <c r="H312" s="3">
        <v>149882</v>
      </c>
      <c r="I312" s="3">
        <f t="shared" si="34"/>
        <v>150698</v>
      </c>
      <c r="J312" s="3">
        <v>8829</v>
      </c>
      <c r="K312" s="3">
        <v>96836</v>
      </c>
      <c r="L312" s="3">
        <v>766914</v>
      </c>
      <c r="M312" s="3">
        <f>L312+K312+J312</f>
        <v>872579</v>
      </c>
      <c r="N312" s="3">
        <f>M312+I312+E312</f>
        <v>1517402</v>
      </c>
    </row>
    <row r="313" spans="1:14" ht="15" customHeight="1" x14ac:dyDescent="0.2">
      <c r="A313" s="24">
        <v>2008</v>
      </c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2.75" x14ac:dyDescent="0.2">
      <c r="A314" s="2" t="s">
        <v>50</v>
      </c>
      <c r="B314" s="3">
        <v>14152</v>
      </c>
      <c r="C314" s="3">
        <v>21167</v>
      </c>
      <c r="D314" s="3">
        <v>478448</v>
      </c>
      <c r="E314" s="3">
        <v>513767</v>
      </c>
      <c r="F314" s="3">
        <v>3</v>
      </c>
      <c r="G314" s="3">
        <v>822</v>
      </c>
      <c r="H314" s="3">
        <v>154814</v>
      </c>
      <c r="I314" s="3">
        <v>155639</v>
      </c>
      <c r="J314" s="3">
        <v>8829</v>
      </c>
      <c r="K314" s="3">
        <v>99391</v>
      </c>
      <c r="L314" s="3">
        <v>775037</v>
      </c>
      <c r="M314" s="3">
        <v>883257</v>
      </c>
      <c r="N314" s="3">
        <v>1552663</v>
      </c>
    </row>
    <row r="315" spans="1:14" ht="12.75" x14ac:dyDescent="0.2">
      <c r="A315" s="2" t="s">
        <v>51</v>
      </c>
      <c r="B315" s="3">
        <v>11728</v>
      </c>
      <c r="C315" s="3">
        <v>22600</v>
      </c>
      <c r="D315" s="3">
        <v>494595</v>
      </c>
      <c r="E315" s="3">
        <v>528923</v>
      </c>
      <c r="F315" s="3">
        <v>3</v>
      </c>
      <c r="G315" s="3">
        <v>834</v>
      </c>
      <c r="H315" s="3">
        <v>156720</v>
      </c>
      <c r="I315" s="3">
        <v>157557</v>
      </c>
      <c r="J315" s="3">
        <v>489</v>
      </c>
      <c r="K315" s="3">
        <v>101115</v>
      </c>
      <c r="L315" s="3">
        <v>791396</v>
      </c>
      <c r="M315" s="3">
        <v>893000</v>
      </c>
      <c r="N315" s="3">
        <v>1579480</v>
      </c>
    </row>
    <row r="316" spans="1:14" ht="12.75" x14ac:dyDescent="0.2">
      <c r="A316" s="2" t="s">
        <v>52</v>
      </c>
      <c r="B316" s="3">
        <v>11009</v>
      </c>
      <c r="C316" s="3">
        <v>21128</v>
      </c>
      <c r="D316" s="3">
        <v>502292</v>
      </c>
      <c r="E316" s="3">
        <v>534429</v>
      </c>
      <c r="F316" s="3">
        <v>2</v>
      </c>
      <c r="G316" s="3">
        <v>370</v>
      </c>
      <c r="H316" s="3">
        <v>158523</v>
      </c>
      <c r="I316" s="3">
        <v>158895</v>
      </c>
      <c r="J316" s="3">
        <v>494</v>
      </c>
      <c r="K316" s="3">
        <v>105968</v>
      </c>
      <c r="L316" s="3">
        <v>805021</v>
      </c>
      <c r="M316" s="3">
        <v>911483</v>
      </c>
      <c r="N316" s="3">
        <v>1604807</v>
      </c>
    </row>
    <row r="317" spans="1:14" ht="12.75" x14ac:dyDescent="0.2">
      <c r="A317" s="2" t="s">
        <v>53</v>
      </c>
      <c r="B317" s="3">
        <v>11185</v>
      </c>
      <c r="C317" s="3">
        <v>19499</v>
      </c>
      <c r="D317" s="3">
        <v>510752</v>
      </c>
      <c r="E317" s="3">
        <v>541436</v>
      </c>
      <c r="F317" s="3">
        <v>2</v>
      </c>
      <c r="G317" s="3">
        <v>133</v>
      </c>
      <c r="H317" s="3">
        <v>161821</v>
      </c>
      <c r="I317" s="3">
        <v>161956</v>
      </c>
      <c r="J317" s="3">
        <v>494</v>
      </c>
      <c r="K317" s="3">
        <v>111146</v>
      </c>
      <c r="L317" s="3">
        <v>822469</v>
      </c>
      <c r="M317" s="3">
        <v>934109</v>
      </c>
      <c r="N317" s="3">
        <v>1637501</v>
      </c>
    </row>
    <row r="318" spans="1:14" ht="12.75" x14ac:dyDescent="0.2">
      <c r="A318" s="2" t="s">
        <v>54</v>
      </c>
      <c r="B318" s="3">
        <v>8259</v>
      </c>
      <c r="C318" s="3">
        <v>20356</v>
      </c>
      <c r="D318" s="3">
        <v>497796</v>
      </c>
      <c r="E318" s="3">
        <v>526411</v>
      </c>
      <c r="F318" s="3">
        <v>3</v>
      </c>
      <c r="G318" s="3">
        <v>153</v>
      </c>
      <c r="H318" s="3">
        <v>162410</v>
      </c>
      <c r="I318" s="3">
        <v>162566</v>
      </c>
      <c r="J318" s="3">
        <v>494</v>
      </c>
      <c r="K318" s="3">
        <v>115221</v>
      </c>
      <c r="L318" s="3">
        <v>840324</v>
      </c>
      <c r="M318" s="3">
        <v>956039</v>
      </c>
      <c r="N318" s="3">
        <v>1645016</v>
      </c>
    </row>
    <row r="319" spans="1:14" ht="12.75" x14ac:dyDescent="0.2">
      <c r="A319" s="2" t="s">
        <v>55</v>
      </c>
      <c r="B319" s="3">
        <v>9689</v>
      </c>
      <c r="C319" s="3">
        <v>19158</v>
      </c>
      <c r="D319" s="3">
        <v>513750</v>
      </c>
      <c r="E319" s="3">
        <v>542597</v>
      </c>
      <c r="F319" s="3">
        <v>2</v>
      </c>
      <c r="G319" s="3">
        <v>112</v>
      </c>
      <c r="H319" s="3">
        <v>161278</v>
      </c>
      <c r="I319" s="3">
        <v>161392</v>
      </c>
      <c r="J319" s="3">
        <v>499</v>
      </c>
      <c r="K319" s="3">
        <v>114312</v>
      </c>
      <c r="L319" s="3">
        <v>858638</v>
      </c>
      <c r="M319" s="3">
        <v>973449</v>
      </c>
      <c r="N319" s="3">
        <v>1677438</v>
      </c>
    </row>
    <row r="320" spans="1:14" ht="12.75" x14ac:dyDescent="0.2">
      <c r="A320" s="2" t="s">
        <v>56</v>
      </c>
      <c r="B320" s="3">
        <v>11591</v>
      </c>
      <c r="C320" s="3">
        <v>22026</v>
      </c>
      <c r="D320" s="3">
        <v>505239</v>
      </c>
      <c r="E320" s="3">
        <v>538856</v>
      </c>
      <c r="F320" s="3">
        <v>2</v>
      </c>
      <c r="G320" s="3">
        <v>130</v>
      </c>
      <c r="H320" s="3">
        <v>164617</v>
      </c>
      <c r="I320" s="3">
        <v>164749</v>
      </c>
      <c r="J320" s="3">
        <v>499</v>
      </c>
      <c r="K320" s="3">
        <v>115061</v>
      </c>
      <c r="L320" s="3">
        <v>864791</v>
      </c>
      <c r="M320" s="3">
        <v>980351</v>
      </c>
      <c r="N320" s="3">
        <v>1683956</v>
      </c>
    </row>
    <row r="321" spans="1:14" ht="12.75" x14ac:dyDescent="0.2">
      <c r="A321" s="2" t="s">
        <v>57</v>
      </c>
      <c r="B321" s="3">
        <v>6837</v>
      </c>
      <c r="C321" s="3">
        <v>25414</v>
      </c>
      <c r="D321" s="3">
        <v>509178</v>
      </c>
      <c r="E321" s="3">
        <v>541429</v>
      </c>
      <c r="F321" s="3">
        <v>5</v>
      </c>
      <c r="G321" s="3">
        <v>133</v>
      </c>
      <c r="H321" s="3">
        <v>164044</v>
      </c>
      <c r="I321" s="3">
        <v>164182</v>
      </c>
      <c r="J321" s="3">
        <v>499</v>
      </c>
      <c r="K321" s="3">
        <v>115818</v>
      </c>
      <c r="L321" s="3">
        <v>879428</v>
      </c>
      <c r="M321" s="3">
        <v>995745</v>
      </c>
      <c r="N321" s="3">
        <v>1701356</v>
      </c>
    </row>
    <row r="322" spans="1:14" ht="12.75" x14ac:dyDescent="0.2">
      <c r="A322" s="2" t="s">
        <v>61</v>
      </c>
      <c r="B322" s="3">
        <v>9991</v>
      </c>
      <c r="C322" s="3">
        <v>22639</v>
      </c>
      <c r="D322" s="3">
        <v>505678</v>
      </c>
      <c r="E322" s="3">
        <v>538308</v>
      </c>
      <c r="F322" s="3">
        <v>3</v>
      </c>
      <c r="G322" s="3">
        <v>123</v>
      </c>
      <c r="H322" s="3">
        <v>162292</v>
      </c>
      <c r="I322" s="3">
        <v>162418</v>
      </c>
      <c r="J322" s="3">
        <v>504</v>
      </c>
      <c r="K322" s="3">
        <v>123038</v>
      </c>
      <c r="L322" s="3">
        <v>879807</v>
      </c>
      <c r="M322" s="3">
        <v>1003349</v>
      </c>
      <c r="N322" s="3">
        <v>1704075</v>
      </c>
    </row>
    <row r="323" spans="1:14" ht="12.75" x14ac:dyDescent="0.2">
      <c r="A323" s="2" t="s">
        <v>58</v>
      </c>
      <c r="B323" s="3">
        <v>8038</v>
      </c>
      <c r="C323" s="3">
        <v>20038</v>
      </c>
      <c r="D323" s="3">
        <v>494485</v>
      </c>
      <c r="E323" s="3">
        <f>D323+C323+B323</f>
        <v>522561</v>
      </c>
      <c r="F323" s="3">
        <v>1</v>
      </c>
      <c r="G323" s="3">
        <v>140</v>
      </c>
      <c r="H323" s="3">
        <v>163785</v>
      </c>
      <c r="I323" s="3">
        <f>H323+G323+F323</f>
        <v>163926</v>
      </c>
      <c r="J323" s="3">
        <v>504</v>
      </c>
      <c r="K323" s="3">
        <v>124985</v>
      </c>
      <c r="L323" s="3">
        <v>890881</v>
      </c>
      <c r="M323" s="3">
        <f>L323+K323+J323</f>
        <v>1016370</v>
      </c>
      <c r="N323" s="3">
        <f>M323+I323+E323</f>
        <v>1702857</v>
      </c>
    </row>
    <row r="324" spans="1:14" ht="12.75" x14ac:dyDescent="0.2">
      <c r="A324" s="2" t="s">
        <v>59</v>
      </c>
      <c r="B324" s="3">
        <v>7145</v>
      </c>
      <c r="C324" s="3">
        <v>18782</v>
      </c>
      <c r="D324" s="3">
        <v>470258</v>
      </c>
      <c r="E324" s="3">
        <f>D324+C324+B324</f>
        <v>496185</v>
      </c>
      <c r="F324" s="3">
        <v>1</v>
      </c>
      <c r="G324" s="3">
        <v>165</v>
      </c>
      <c r="H324" s="3">
        <v>164812</v>
      </c>
      <c r="I324" s="3">
        <f>H324+G324+F324</f>
        <v>164978</v>
      </c>
      <c r="J324" s="3">
        <v>504</v>
      </c>
      <c r="K324" s="3">
        <v>127733</v>
      </c>
      <c r="L324" s="3">
        <v>945052</v>
      </c>
      <c r="M324" s="3">
        <f>L324+K324+J324</f>
        <v>1073289</v>
      </c>
      <c r="N324" s="3">
        <f>M324+I324+E324</f>
        <v>1734452</v>
      </c>
    </row>
    <row r="325" spans="1:14" ht="12.75" x14ac:dyDescent="0.2">
      <c r="A325" s="2" t="s">
        <v>49</v>
      </c>
      <c r="B325" s="3">
        <v>6902</v>
      </c>
      <c r="C325" s="3">
        <v>19662</v>
      </c>
      <c r="D325" s="3">
        <v>485472</v>
      </c>
      <c r="E325" s="3">
        <f>D325+C325+B325</f>
        <v>512036</v>
      </c>
      <c r="F325" s="3">
        <v>1</v>
      </c>
      <c r="G325" s="3">
        <v>173</v>
      </c>
      <c r="H325" s="3">
        <v>164585</v>
      </c>
      <c r="I325" s="3">
        <f>H325+G325+F325</f>
        <v>164759</v>
      </c>
      <c r="J325" s="3">
        <v>510</v>
      </c>
      <c r="K325" s="3">
        <v>128405</v>
      </c>
      <c r="L325" s="3">
        <v>950531</v>
      </c>
      <c r="M325" s="3">
        <f>L325+K325+J325</f>
        <v>1079446</v>
      </c>
      <c r="N325" s="3">
        <f>M325+I325+E325</f>
        <v>1756241</v>
      </c>
    </row>
    <row r="326" spans="1:14" ht="12.75" x14ac:dyDescent="0.2">
      <c r="A326" s="24">
        <v>2009</v>
      </c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12.75" x14ac:dyDescent="0.2">
      <c r="A327" s="2" t="s">
        <v>50</v>
      </c>
      <c r="B327" s="3">
        <v>12123</v>
      </c>
      <c r="C327" s="3">
        <v>20675</v>
      </c>
      <c r="D327" s="3">
        <v>479873</v>
      </c>
      <c r="E327" s="3">
        <v>512671</v>
      </c>
      <c r="F327" s="3">
        <v>1</v>
      </c>
      <c r="G327" s="3">
        <v>128</v>
      </c>
      <c r="H327" s="3">
        <v>163979</v>
      </c>
      <c r="I327" s="3">
        <v>164108</v>
      </c>
      <c r="J327" s="3">
        <v>510</v>
      </c>
      <c r="K327" s="3">
        <v>130015</v>
      </c>
      <c r="L327" s="3">
        <v>968381</v>
      </c>
      <c r="M327" s="3">
        <v>1098906</v>
      </c>
      <c r="N327" s="3">
        <v>1775685</v>
      </c>
    </row>
    <row r="328" spans="1:14" ht="12.75" x14ac:dyDescent="0.2">
      <c r="A328" s="2" t="s">
        <v>51</v>
      </c>
      <c r="B328" s="3">
        <v>8563</v>
      </c>
      <c r="C328" s="3">
        <v>26631</v>
      </c>
      <c r="D328" s="3">
        <v>472844</v>
      </c>
      <c r="E328" s="3">
        <v>508038</v>
      </c>
      <c r="F328" s="3">
        <v>1</v>
      </c>
      <c r="G328" s="3">
        <v>144</v>
      </c>
      <c r="H328" s="3">
        <v>167407</v>
      </c>
      <c r="I328" s="3">
        <v>167552</v>
      </c>
      <c r="J328" s="3">
        <v>510</v>
      </c>
      <c r="K328" s="3">
        <v>131404</v>
      </c>
      <c r="L328" s="3">
        <v>976799</v>
      </c>
      <c r="M328" s="3">
        <v>1108713</v>
      </c>
      <c r="N328" s="3">
        <v>1784303</v>
      </c>
    </row>
    <row r="329" spans="1:14" ht="12.75" x14ac:dyDescent="0.2">
      <c r="A329" s="2" t="s">
        <v>52</v>
      </c>
      <c r="B329" s="3">
        <v>12448</v>
      </c>
      <c r="C329" s="3">
        <v>24234</v>
      </c>
      <c r="D329" s="3">
        <v>509072</v>
      </c>
      <c r="E329" s="3">
        <v>545754</v>
      </c>
      <c r="F329" s="3">
        <v>1</v>
      </c>
      <c r="G329" s="3">
        <v>153</v>
      </c>
      <c r="H329" s="3">
        <v>169726</v>
      </c>
      <c r="I329" s="3">
        <v>169880</v>
      </c>
      <c r="J329" s="3">
        <v>5515</v>
      </c>
      <c r="K329" s="3">
        <v>137835</v>
      </c>
      <c r="L329" s="3">
        <v>993017</v>
      </c>
      <c r="M329" s="3">
        <v>1136367</v>
      </c>
      <c r="N329" s="3">
        <v>1852001</v>
      </c>
    </row>
    <row r="330" spans="1:14" ht="12.75" x14ac:dyDescent="0.2">
      <c r="A330" s="2" t="s">
        <v>53</v>
      </c>
      <c r="B330" s="3">
        <v>9289</v>
      </c>
      <c r="C330" s="3">
        <v>27412</v>
      </c>
      <c r="D330" s="3">
        <v>502988</v>
      </c>
      <c r="E330" s="3">
        <v>539689</v>
      </c>
      <c r="F330" s="3">
        <v>1</v>
      </c>
      <c r="G330" s="3">
        <v>161</v>
      </c>
      <c r="H330" s="3">
        <v>169880</v>
      </c>
      <c r="I330" s="3">
        <v>170042</v>
      </c>
      <c r="J330" s="3">
        <v>5515</v>
      </c>
      <c r="K330" s="3">
        <v>140385</v>
      </c>
      <c r="L330" s="3">
        <v>1001876</v>
      </c>
      <c r="M330" s="3">
        <v>1147776</v>
      </c>
      <c r="N330" s="3">
        <v>1857507</v>
      </c>
    </row>
    <row r="331" spans="1:14" ht="12.75" x14ac:dyDescent="0.2">
      <c r="A331" s="2" t="s">
        <v>54</v>
      </c>
      <c r="B331" s="3">
        <v>9389</v>
      </c>
      <c r="C331" s="3">
        <v>28604</v>
      </c>
      <c r="D331" s="3">
        <v>517870</v>
      </c>
      <c r="E331" s="3">
        <v>555863</v>
      </c>
      <c r="F331" s="3">
        <v>1</v>
      </c>
      <c r="G331" s="3">
        <v>167</v>
      </c>
      <c r="H331" s="3">
        <v>172404</v>
      </c>
      <c r="I331" s="3">
        <v>172572</v>
      </c>
      <c r="J331" s="3">
        <v>5515</v>
      </c>
      <c r="K331" s="3">
        <v>142292</v>
      </c>
      <c r="L331" s="3">
        <v>1004783</v>
      </c>
      <c r="M331" s="3">
        <v>1152590</v>
      </c>
      <c r="N331" s="3">
        <v>1881025</v>
      </c>
    </row>
    <row r="332" spans="1:14" ht="12.75" x14ac:dyDescent="0.2">
      <c r="A332" s="2" t="s">
        <v>55</v>
      </c>
      <c r="B332" s="3">
        <v>11456</v>
      </c>
      <c r="C332" s="3">
        <v>32516</v>
      </c>
      <c r="D332" s="3">
        <v>485549</v>
      </c>
      <c r="E332" s="3">
        <v>529521</v>
      </c>
      <c r="F332" s="3">
        <v>1</v>
      </c>
      <c r="G332" s="3">
        <v>183</v>
      </c>
      <c r="H332" s="3">
        <v>173190</v>
      </c>
      <c r="I332" s="3">
        <v>173374</v>
      </c>
      <c r="J332" s="3">
        <v>5520</v>
      </c>
      <c r="K332" s="3">
        <v>141719</v>
      </c>
      <c r="L332" s="3">
        <v>1006361</v>
      </c>
      <c r="M332" s="3">
        <v>1153600</v>
      </c>
      <c r="N332" s="3">
        <v>1856495</v>
      </c>
    </row>
    <row r="333" spans="1:14" ht="12.75" x14ac:dyDescent="0.2">
      <c r="A333" s="2" t="s">
        <v>56</v>
      </c>
      <c r="B333" s="3">
        <v>12833</v>
      </c>
      <c r="C333" s="3">
        <v>25508</v>
      </c>
      <c r="D333" s="3">
        <v>477198</v>
      </c>
      <c r="E333" s="3">
        <v>515539</v>
      </c>
      <c r="F333" s="3">
        <v>1</v>
      </c>
      <c r="G333" s="3">
        <v>148</v>
      </c>
      <c r="H333" s="3">
        <v>177022</v>
      </c>
      <c r="I333" s="3">
        <v>177171</v>
      </c>
      <c r="J333" s="3">
        <v>5520</v>
      </c>
      <c r="K333" s="3">
        <v>146656</v>
      </c>
      <c r="L333" s="3">
        <v>1013189</v>
      </c>
      <c r="M333" s="3">
        <v>1165365</v>
      </c>
      <c r="N333" s="3">
        <v>1858075</v>
      </c>
    </row>
    <row r="334" spans="1:14" ht="12.75" x14ac:dyDescent="0.2">
      <c r="A334" s="2" t="s">
        <v>57</v>
      </c>
      <c r="B334" s="3">
        <v>11757</v>
      </c>
      <c r="C334" s="3">
        <v>29463</v>
      </c>
      <c r="D334" s="3">
        <v>465922</v>
      </c>
      <c r="E334" s="3">
        <v>507142</v>
      </c>
      <c r="F334" s="3">
        <v>1</v>
      </c>
      <c r="G334" s="3">
        <v>164</v>
      </c>
      <c r="H334" s="3">
        <v>175277</v>
      </c>
      <c r="I334" s="3">
        <v>175442</v>
      </c>
      <c r="J334" s="3">
        <v>5520</v>
      </c>
      <c r="K334" s="3">
        <v>158380</v>
      </c>
      <c r="L334" s="3">
        <v>992442</v>
      </c>
      <c r="M334" s="3">
        <v>1156342</v>
      </c>
      <c r="N334" s="3">
        <v>1838926</v>
      </c>
    </row>
    <row r="335" spans="1:14" ht="12.75" x14ac:dyDescent="0.2">
      <c r="A335" s="2" t="s">
        <v>61</v>
      </c>
      <c r="B335" s="3">
        <v>11205</v>
      </c>
      <c r="C335" s="3">
        <v>31624</v>
      </c>
      <c r="D335" s="3">
        <v>473673</v>
      </c>
      <c r="E335" s="3">
        <v>516502</v>
      </c>
      <c r="F335" s="3">
        <v>1</v>
      </c>
      <c r="G335" s="3">
        <v>150</v>
      </c>
      <c r="H335" s="3">
        <v>178804</v>
      </c>
      <c r="I335" s="3">
        <v>178955</v>
      </c>
      <c r="J335" s="3">
        <v>5525</v>
      </c>
      <c r="K335" s="3">
        <v>158663</v>
      </c>
      <c r="L335" s="3">
        <v>994563</v>
      </c>
      <c r="M335" s="3">
        <v>1158751</v>
      </c>
      <c r="N335" s="3">
        <v>1854208</v>
      </c>
    </row>
    <row r="336" spans="1:14" ht="12.75" x14ac:dyDescent="0.2">
      <c r="A336" s="2" t="s">
        <v>58</v>
      </c>
      <c r="B336" s="3">
        <v>8499</v>
      </c>
      <c r="C336" s="3">
        <v>34247</v>
      </c>
      <c r="D336" s="3">
        <v>477279</v>
      </c>
      <c r="E336" s="3">
        <v>520025</v>
      </c>
      <c r="F336" s="3">
        <v>1</v>
      </c>
      <c r="G336" s="3">
        <v>156</v>
      </c>
      <c r="H336" s="3">
        <v>179315</v>
      </c>
      <c r="I336" s="3">
        <v>179472</v>
      </c>
      <c r="J336" s="3">
        <v>5725</v>
      </c>
      <c r="K336" s="3">
        <v>158017</v>
      </c>
      <c r="L336" s="3">
        <v>1005655</v>
      </c>
      <c r="M336" s="3">
        <v>1169397</v>
      </c>
      <c r="N336" s="3">
        <v>1868894</v>
      </c>
    </row>
    <row r="337" spans="1:14" ht="12.75" x14ac:dyDescent="0.2">
      <c r="A337" s="2" t="s">
        <v>59</v>
      </c>
      <c r="B337" s="3">
        <v>12805</v>
      </c>
      <c r="C337" s="3">
        <v>35128</v>
      </c>
      <c r="D337" s="3">
        <v>483708</v>
      </c>
      <c r="E337" s="3">
        <v>531641</v>
      </c>
      <c r="F337" s="3">
        <v>1</v>
      </c>
      <c r="G337" s="3">
        <v>144</v>
      </c>
      <c r="H337" s="3">
        <v>181099</v>
      </c>
      <c r="I337" s="3">
        <v>181244</v>
      </c>
      <c r="J337" s="3">
        <v>5725</v>
      </c>
      <c r="K337" s="3">
        <v>158734</v>
      </c>
      <c r="L337" s="3">
        <v>1013710</v>
      </c>
      <c r="M337" s="3">
        <v>1178169</v>
      </c>
      <c r="N337" s="3">
        <v>1891054</v>
      </c>
    </row>
    <row r="338" spans="1:14" ht="12.75" x14ac:dyDescent="0.2">
      <c r="A338" s="2" t="s">
        <v>49</v>
      </c>
      <c r="B338" s="3">
        <v>11123</v>
      </c>
      <c r="C338" s="3">
        <v>33011</v>
      </c>
      <c r="D338" s="3">
        <v>471684</v>
      </c>
      <c r="E338" s="3">
        <v>515818</v>
      </c>
      <c r="F338" s="3">
        <v>1</v>
      </c>
      <c r="G338" s="3">
        <v>149</v>
      </c>
      <c r="H338" s="3">
        <v>180614</v>
      </c>
      <c r="I338" s="3">
        <v>180764</v>
      </c>
      <c r="J338" s="3">
        <v>5731</v>
      </c>
      <c r="K338" s="3">
        <v>161077</v>
      </c>
      <c r="L338" s="3">
        <v>1025890</v>
      </c>
      <c r="M338" s="3">
        <v>1192698</v>
      </c>
      <c r="N338" s="3">
        <v>1889280</v>
      </c>
    </row>
    <row r="339" spans="1:14" ht="12.75" x14ac:dyDescent="0.2">
      <c r="A339" s="24">
        <v>2010</v>
      </c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12.75" x14ac:dyDescent="0.2">
      <c r="A340" s="2" t="s">
        <v>50</v>
      </c>
      <c r="B340" s="3">
        <v>9949</v>
      </c>
      <c r="C340" s="3">
        <v>37213</v>
      </c>
      <c r="D340" s="3">
        <v>467102</v>
      </c>
      <c r="E340" s="3">
        <f t="shared" ref="E340:E351" si="39">D340+C340+B340</f>
        <v>514264</v>
      </c>
      <c r="F340" s="3">
        <v>1</v>
      </c>
      <c r="G340" s="3">
        <v>40</v>
      </c>
      <c r="H340" s="3">
        <v>181371</v>
      </c>
      <c r="I340" s="3">
        <f t="shared" ref="I340:I351" si="40">H340+G340+F340</f>
        <v>181412</v>
      </c>
      <c r="J340" s="3">
        <v>5731</v>
      </c>
      <c r="K340" s="3">
        <v>161442</v>
      </c>
      <c r="L340" s="3">
        <v>1035046</v>
      </c>
      <c r="M340" s="3">
        <f t="shared" ref="M340:M348" si="41">L340+K340+J340</f>
        <v>1202219</v>
      </c>
      <c r="N340" s="3">
        <f t="shared" ref="N340:N348" si="42">M340+I340+E340</f>
        <v>1897895</v>
      </c>
    </row>
    <row r="341" spans="1:14" ht="12.75" x14ac:dyDescent="0.2">
      <c r="A341" s="2" t="s">
        <v>51</v>
      </c>
      <c r="B341" s="3">
        <v>9679</v>
      </c>
      <c r="C341" s="3">
        <v>41667</v>
      </c>
      <c r="D341" s="3">
        <v>478964</v>
      </c>
      <c r="E341" s="3">
        <f t="shared" si="39"/>
        <v>530310</v>
      </c>
      <c r="F341" s="3">
        <v>1</v>
      </c>
      <c r="G341" s="3">
        <v>54</v>
      </c>
      <c r="H341" s="3">
        <v>185077</v>
      </c>
      <c r="I341" s="3">
        <f t="shared" si="40"/>
        <v>185132</v>
      </c>
      <c r="J341" s="3">
        <v>5731</v>
      </c>
      <c r="K341" s="3">
        <v>163514</v>
      </c>
      <c r="L341" s="3">
        <v>1042052</v>
      </c>
      <c r="M341" s="3">
        <f t="shared" si="41"/>
        <v>1211297</v>
      </c>
      <c r="N341" s="3">
        <f t="shared" si="42"/>
        <v>1926739</v>
      </c>
    </row>
    <row r="342" spans="1:14" ht="12.75" x14ac:dyDescent="0.2">
      <c r="A342" s="2" t="s">
        <v>52</v>
      </c>
      <c r="B342" s="3">
        <v>11054</v>
      </c>
      <c r="C342" s="3">
        <v>47562</v>
      </c>
      <c r="D342" s="3">
        <v>488470</v>
      </c>
      <c r="E342" s="3">
        <f t="shared" si="39"/>
        <v>547086</v>
      </c>
      <c r="F342" s="3">
        <v>2</v>
      </c>
      <c r="G342" s="3">
        <v>255</v>
      </c>
      <c r="H342" s="3">
        <v>185160</v>
      </c>
      <c r="I342" s="3">
        <f t="shared" si="40"/>
        <v>185417</v>
      </c>
      <c r="J342" s="3">
        <v>6112</v>
      </c>
      <c r="K342" s="3">
        <v>167162</v>
      </c>
      <c r="L342" s="3">
        <v>996507</v>
      </c>
      <c r="M342" s="3">
        <f t="shared" si="41"/>
        <v>1169781</v>
      </c>
      <c r="N342" s="3">
        <f t="shared" si="42"/>
        <v>1902284</v>
      </c>
    </row>
    <row r="343" spans="1:14" ht="12.75" x14ac:dyDescent="0.2">
      <c r="A343" s="2" t="s">
        <v>53</v>
      </c>
      <c r="B343" s="3">
        <v>10138</v>
      </c>
      <c r="C343" s="3">
        <v>42619</v>
      </c>
      <c r="D343" s="3">
        <v>457179</v>
      </c>
      <c r="E343" s="3">
        <f t="shared" si="39"/>
        <v>509936</v>
      </c>
      <c r="F343" s="3">
        <v>0</v>
      </c>
      <c r="G343" s="3">
        <v>83</v>
      </c>
      <c r="H343" s="3">
        <v>188301</v>
      </c>
      <c r="I343" s="3">
        <f t="shared" si="40"/>
        <v>188384</v>
      </c>
      <c r="J343" s="3">
        <v>6111</v>
      </c>
      <c r="K343" s="3">
        <v>169091</v>
      </c>
      <c r="L343" s="3">
        <v>1008772</v>
      </c>
      <c r="M343" s="3">
        <f t="shared" si="41"/>
        <v>1183974</v>
      </c>
      <c r="N343" s="3">
        <f t="shared" si="42"/>
        <v>1882294</v>
      </c>
    </row>
    <row r="344" spans="1:14" ht="12.75" x14ac:dyDescent="0.2">
      <c r="A344" s="2" t="s">
        <v>54</v>
      </c>
      <c r="B344" s="3">
        <v>9938</v>
      </c>
      <c r="C344" s="3">
        <v>37734</v>
      </c>
      <c r="D344" s="3">
        <v>456901</v>
      </c>
      <c r="E344" s="3">
        <f t="shared" si="39"/>
        <v>504573</v>
      </c>
      <c r="F344" s="3">
        <v>0</v>
      </c>
      <c r="G344" s="3">
        <v>79</v>
      </c>
      <c r="H344" s="3">
        <v>188829</v>
      </c>
      <c r="I344" s="3">
        <f t="shared" si="40"/>
        <v>188908</v>
      </c>
      <c r="J344" s="3">
        <v>6112</v>
      </c>
      <c r="K344" s="3">
        <v>171645</v>
      </c>
      <c r="L344" s="3">
        <v>1008213</v>
      </c>
      <c r="M344" s="3">
        <f t="shared" si="41"/>
        <v>1185970</v>
      </c>
      <c r="N344" s="3">
        <f t="shared" si="42"/>
        <v>1879451</v>
      </c>
    </row>
    <row r="345" spans="1:14" ht="12.75" x14ac:dyDescent="0.2">
      <c r="A345" s="2" t="s">
        <v>55</v>
      </c>
      <c r="B345" s="3">
        <v>10246</v>
      </c>
      <c r="C345" s="3">
        <v>39730</v>
      </c>
      <c r="D345" s="3">
        <v>444454</v>
      </c>
      <c r="E345" s="3">
        <f t="shared" si="39"/>
        <v>494430</v>
      </c>
      <c r="F345" s="3">
        <v>0</v>
      </c>
      <c r="G345" s="3">
        <v>91</v>
      </c>
      <c r="H345" s="3">
        <v>190118</v>
      </c>
      <c r="I345" s="3">
        <f t="shared" si="40"/>
        <v>190209</v>
      </c>
      <c r="J345" s="3">
        <v>6117</v>
      </c>
      <c r="K345" s="3">
        <v>172551</v>
      </c>
      <c r="L345" s="3">
        <v>1014370</v>
      </c>
      <c r="M345" s="3">
        <f t="shared" si="41"/>
        <v>1193038</v>
      </c>
      <c r="N345" s="3">
        <f t="shared" si="42"/>
        <v>1877677</v>
      </c>
    </row>
    <row r="346" spans="1:14" ht="12.75" x14ac:dyDescent="0.2">
      <c r="A346" s="2" t="s">
        <v>56</v>
      </c>
      <c r="B346" s="3">
        <v>9152</v>
      </c>
      <c r="C346" s="3">
        <v>44700</v>
      </c>
      <c r="D346" s="3">
        <v>445192</v>
      </c>
      <c r="E346" s="3">
        <f t="shared" si="39"/>
        <v>499044</v>
      </c>
      <c r="F346" s="3">
        <v>0</v>
      </c>
      <c r="G346" s="3">
        <v>132</v>
      </c>
      <c r="H346" s="3">
        <v>193122</v>
      </c>
      <c r="I346" s="3">
        <f t="shared" si="40"/>
        <v>193254</v>
      </c>
      <c r="J346" s="3">
        <v>6117</v>
      </c>
      <c r="K346" s="3">
        <v>175003</v>
      </c>
      <c r="L346" s="3">
        <v>1016058</v>
      </c>
      <c r="M346" s="3">
        <f t="shared" si="41"/>
        <v>1197178</v>
      </c>
      <c r="N346" s="3">
        <f t="shared" si="42"/>
        <v>1889476</v>
      </c>
    </row>
    <row r="347" spans="1:14" ht="12.75" x14ac:dyDescent="0.2">
      <c r="A347" s="2" t="s">
        <v>57</v>
      </c>
      <c r="B347" s="3">
        <v>9696</v>
      </c>
      <c r="C347" s="3">
        <v>48643</v>
      </c>
      <c r="D347" s="3">
        <v>450597</v>
      </c>
      <c r="E347" s="3">
        <f t="shared" si="39"/>
        <v>508936</v>
      </c>
      <c r="F347" s="3">
        <v>0</v>
      </c>
      <c r="G347" s="3">
        <v>148</v>
      </c>
      <c r="H347" s="3">
        <v>192617</v>
      </c>
      <c r="I347" s="3">
        <f t="shared" si="40"/>
        <v>192765</v>
      </c>
      <c r="J347" s="3">
        <v>6117</v>
      </c>
      <c r="K347" s="3">
        <v>175244</v>
      </c>
      <c r="L347" s="3">
        <v>1008595</v>
      </c>
      <c r="M347" s="3">
        <f t="shared" si="41"/>
        <v>1189956</v>
      </c>
      <c r="N347" s="3">
        <f t="shared" si="42"/>
        <v>1891657</v>
      </c>
    </row>
    <row r="348" spans="1:14" ht="12.75" x14ac:dyDescent="0.2">
      <c r="A348" s="2" t="s">
        <v>61</v>
      </c>
      <c r="B348" s="3">
        <v>9619</v>
      </c>
      <c r="C348" s="3">
        <v>53202</v>
      </c>
      <c r="D348" s="3">
        <v>436757</v>
      </c>
      <c r="E348" s="3">
        <f t="shared" si="39"/>
        <v>499578</v>
      </c>
      <c r="F348" s="3">
        <v>0</v>
      </c>
      <c r="G348" s="3">
        <v>111</v>
      </c>
      <c r="H348" s="3">
        <v>195778</v>
      </c>
      <c r="I348" s="3">
        <f t="shared" si="40"/>
        <v>195889</v>
      </c>
      <c r="J348" s="3">
        <v>6123</v>
      </c>
      <c r="K348" s="3">
        <v>175835</v>
      </c>
      <c r="L348" s="3">
        <v>1010090</v>
      </c>
      <c r="M348" s="3">
        <f t="shared" si="41"/>
        <v>1192048</v>
      </c>
      <c r="N348" s="3">
        <f t="shared" si="42"/>
        <v>1887515</v>
      </c>
    </row>
    <row r="349" spans="1:14" ht="12.75" x14ac:dyDescent="0.2">
      <c r="A349" s="2" t="s">
        <v>58</v>
      </c>
      <c r="B349" s="3">
        <f>9877+43</f>
        <v>9920</v>
      </c>
      <c r="C349" s="3">
        <f>40343+11337</f>
        <v>51680</v>
      </c>
      <c r="D349" s="3">
        <f>252767+190543</f>
        <v>443310</v>
      </c>
      <c r="E349" s="3">
        <f t="shared" si="39"/>
        <v>504910</v>
      </c>
      <c r="F349" s="3">
        <v>0</v>
      </c>
      <c r="G349" s="3">
        <v>104</v>
      </c>
      <c r="H349" s="3">
        <v>199874</v>
      </c>
      <c r="I349" s="3">
        <f t="shared" si="40"/>
        <v>199978</v>
      </c>
      <c r="J349" s="3">
        <v>6123</v>
      </c>
      <c r="K349" s="3">
        <v>169801</v>
      </c>
      <c r="L349" s="3">
        <v>1008398</v>
      </c>
      <c r="M349" s="3">
        <f>L349+K349+J349</f>
        <v>1184322</v>
      </c>
      <c r="N349" s="3">
        <f>M349+I349+E349</f>
        <v>1889210</v>
      </c>
    </row>
    <row r="350" spans="1:14" ht="12.75" x14ac:dyDescent="0.2">
      <c r="A350" s="2" t="s">
        <v>59</v>
      </c>
      <c r="B350" s="3">
        <f>11645+26</f>
        <v>11671</v>
      </c>
      <c r="C350" s="3">
        <f>35164+6215</f>
        <v>41379</v>
      </c>
      <c r="D350" s="3">
        <f>265740+185327</f>
        <v>451067</v>
      </c>
      <c r="E350" s="3">
        <f t="shared" si="39"/>
        <v>504117</v>
      </c>
      <c r="F350" s="3">
        <v>0</v>
      </c>
      <c r="G350" s="3">
        <v>103</v>
      </c>
      <c r="H350" s="3">
        <v>204607</v>
      </c>
      <c r="I350" s="3">
        <f t="shared" si="40"/>
        <v>204710</v>
      </c>
      <c r="J350" s="3">
        <v>10397</v>
      </c>
      <c r="K350" s="3">
        <v>162498</v>
      </c>
      <c r="L350" s="3">
        <v>1015912</v>
      </c>
      <c r="M350" s="3">
        <f>L350+K350+J350</f>
        <v>1188807</v>
      </c>
      <c r="N350" s="3">
        <f>M350+I350+E350</f>
        <v>1897634</v>
      </c>
    </row>
    <row r="351" spans="1:14" ht="12.75" x14ac:dyDescent="0.2">
      <c r="A351" s="2" t="s">
        <v>49</v>
      </c>
      <c r="B351" s="3">
        <f>14558+87</f>
        <v>14645</v>
      </c>
      <c r="C351" s="3">
        <f>40327+11392</f>
        <v>51719</v>
      </c>
      <c r="D351" s="3">
        <f>260100+183143</f>
        <v>443243</v>
      </c>
      <c r="E351" s="3">
        <f t="shared" si="39"/>
        <v>509607</v>
      </c>
      <c r="F351" s="3">
        <v>0</v>
      </c>
      <c r="G351" s="3">
        <v>106</v>
      </c>
      <c r="H351" s="3">
        <v>208007</v>
      </c>
      <c r="I351" s="3">
        <f t="shared" si="40"/>
        <v>208113</v>
      </c>
      <c r="J351" s="3">
        <v>14475</v>
      </c>
      <c r="K351" s="3">
        <v>151852</v>
      </c>
      <c r="L351" s="3">
        <v>1013397</v>
      </c>
      <c r="M351" s="3">
        <f>L351+K351+J351</f>
        <v>1179724</v>
      </c>
      <c r="N351" s="3">
        <f>M351+I351+E351</f>
        <v>1897444</v>
      </c>
    </row>
    <row r="352" spans="1:14" ht="14.25" customHeight="1" x14ac:dyDescent="0.2">
      <c r="A352" s="24">
        <v>2011</v>
      </c>
      <c r="B352" s="25"/>
      <c r="C352" s="25"/>
      <c r="D352" s="25"/>
      <c r="E352" s="3"/>
      <c r="F352" s="25"/>
      <c r="G352" s="25"/>
      <c r="H352" s="25"/>
      <c r="I352" s="3"/>
      <c r="J352" s="25"/>
      <c r="K352" s="25"/>
      <c r="L352" s="25"/>
      <c r="M352" s="3"/>
      <c r="N352" s="3"/>
    </row>
    <row r="353" spans="1:14" ht="12.75" x14ac:dyDescent="0.2">
      <c r="A353" s="2" t="s">
        <v>50</v>
      </c>
      <c r="B353" s="3">
        <f>14224+56</f>
        <v>14280</v>
      </c>
      <c r="C353" s="3">
        <f>36258+11973</f>
        <v>48231</v>
      </c>
      <c r="D353" s="3">
        <f>281858+180223</f>
        <v>462081</v>
      </c>
      <c r="E353" s="3">
        <f t="shared" ref="E353:E355" si="43">D353+C353+B353</f>
        <v>524592</v>
      </c>
      <c r="F353" s="3">
        <v>0</v>
      </c>
      <c r="G353" s="3">
        <v>156</v>
      </c>
      <c r="H353" s="3">
        <v>209969</v>
      </c>
      <c r="I353" s="3">
        <f t="shared" ref="I353:I355" si="44">H353+G353+F353</f>
        <v>210125</v>
      </c>
      <c r="J353" s="3">
        <v>14822</v>
      </c>
      <c r="K353" s="3">
        <v>155662</v>
      </c>
      <c r="L353" s="3">
        <v>1007179</v>
      </c>
      <c r="M353" s="3">
        <f t="shared" ref="M353:M355" si="45">L353+K353+J353</f>
        <v>1177663</v>
      </c>
      <c r="N353" s="3">
        <f t="shared" ref="N353:N355" si="46">M353+I353+E353</f>
        <v>1912380</v>
      </c>
    </row>
    <row r="354" spans="1:14" ht="12.75" x14ac:dyDescent="0.2">
      <c r="A354" s="2" t="s">
        <v>51</v>
      </c>
      <c r="B354" s="3">
        <f>10730+51</f>
        <v>10781</v>
      </c>
      <c r="C354" s="3">
        <f>38418+12570</f>
        <v>50988</v>
      </c>
      <c r="D354" s="3">
        <f>286027+184742</f>
        <v>470769</v>
      </c>
      <c r="E354" s="3">
        <f t="shared" si="43"/>
        <v>532538</v>
      </c>
      <c r="F354" s="3">
        <v>0</v>
      </c>
      <c r="G354" s="3">
        <v>115</v>
      </c>
      <c r="H354" s="3">
        <v>211394</v>
      </c>
      <c r="I354" s="3">
        <f t="shared" si="44"/>
        <v>211509</v>
      </c>
      <c r="J354" s="3">
        <v>21565</v>
      </c>
      <c r="K354" s="3">
        <v>154792</v>
      </c>
      <c r="L354" s="3">
        <v>1005872</v>
      </c>
      <c r="M354" s="3">
        <f t="shared" si="45"/>
        <v>1182229</v>
      </c>
      <c r="N354" s="3">
        <f t="shared" si="46"/>
        <v>1926276</v>
      </c>
    </row>
    <row r="355" spans="1:14" ht="12.75" x14ac:dyDescent="0.2">
      <c r="A355" s="2" t="s">
        <v>52</v>
      </c>
      <c r="B355" s="3">
        <f>12643+47</f>
        <v>12690</v>
      </c>
      <c r="C355" s="3">
        <f>44668+11379</f>
        <v>56047</v>
      </c>
      <c r="D355" s="3">
        <f>293605+186957</f>
        <v>480562</v>
      </c>
      <c r="E355" s="3">
        <f t="shared" si="43"/>
        <v>549299</v>
      </c>
      <c r="F355" s="3">
        <v>0</v>
      </c>
      <c r="G355" s="3">
        <v>262</v>
      </c>
      <c r="H355" s="3">
        <v>220788</v>
      </c>
      <c r="I355" s="3">
        <f t="shared" si="44"/>
        <v>221050</v>
      </c>
      <c r="J355" s="3">
        <v>22040</v>
      </c>
      <c r="K355" s="3">
        <v>155896</v>
      </c>
      <c r="L355" s="3">
        <v>1002535</v>
      </c>
      <c r="M355" s="3">
        <f t="shared" si="45"/>
        <v>1180471</v>
      </c>
      <c r="N355" s="3">
        <f t="shared" si="46"/>
        <v>1950820</v>
      </c>
    </row>
    <row r="356" spans="1:14" ht="12.75" x14ac:dyDescent="0.2">
      <c r="A356" s="2" t="s">
        <v>53</v>
      </c>
      <c r="B356" s="3">
        <f>14123+45</f>
        <v>14168</v>
      </c>
      <c r="C356" s="3">
        <f>38958+11724</f>
        <v>50682</v>
      </c>
      <c r="D356" s="3">
        <f>292557+191403</f>
        <v>483960</v>
      </c>
      <c r="E356" s="3">
        <f t="shared" ref="E356:E357" si="47">D356+C356+B356</f>
        <v>548810</v>
      </c>
      <c r="F356" s="3">
        <v>0</v>
      </c>
      <c r="G356" s="3">
        <v>328</v>
      </c>
      <c r="H356" s="3">
        <v>230115</v>
      </c>
      <c r="I356" s="3">
        <f t="shared" ref="I356:I358" si="48">H356+G356+F356</f>
        <v>230443</v>
      </c>
      <c r="J356" s="3">
        <v>22041</v>
      </c>
      <c r="K356" s="3">
        <v>155046</v>
      </c>
      <c r="L356" s="3">
        <v>1006700</v>
      </c>
      <c r="M356" s="3">
        <f t="shared" ref="M356:M358" si="49">L356+K356+J356</f>
        <v>1183787</v>
      </c>
      <c r="N356" s="3">
        <f t="shared" ref="N356:N358" si="50">M356+I356+E356</f>
        <v>1963040</v>
      </c>
    </row>
    <row r="357" spans="1:14" ht="12.75" x14ac:dyDescent="0.2">
      <c r="A357" s="2" t="s">
        <v>54</v>
      </c>
      <c r="B357" s="3">
        <f>17679+81</f>
        <v>17760</v>
      </c>
      <c r="C357" s="3">
        <f>38197+12734</f>
        <v>50931</v>
      </c>
      <c r="D357" s="3">
        <f>298557+190333</f>
        <v>488890</v>
      </c>
      <c r="E357" s="3">
        <f t="shared" si="47"/>
        <v>557581</v>
      </c>
      <c r="F357" s="3">
        <v>0</v>
      </c>
      <c r="G357" s="3">
        <v>355</v>
      </c>
      <c r="H357" s="3">
        <v>232725</v>
      </c>
      <c r="I357" s="3">
        <f t="shared" si="48"/>
        <v>233080</v>
      </c>
      <c r="J357" s="3">
        <v>22769</v>
      </c>
      <c r="K357" s="3">
        <v>157418</v>
      </c>
      <c r="L357" s="3">
        <v>1000421</v>
      </c>
      <c r="M357" s="3">
        <f t="shared" si="49"/>
        <v>1180608</v>
      </c>
      <c r="N357" s="3">
        <f t="shared" si="50"/>
        <v>1971269</v>
      </c>
    </row>
    <row r="358" spans="1:14" ht="12.75" x14ac:dyDescent="0.2">
      <c r="A358" s="2" t="s">
        <v>55</v>
      </c>
      <c r="B358" s="3">
        <f>14403+65</f>
        <v>14468</v>
      </c>
      <c r="C358" s="3">
        <f>42223+13032</f>
        <v>55255</v>
      </c>
      <c r="D358" s="3">
        <f>288718+193845</f>
        <v>482563</v>
      </c>
      <c r="E358" s="3">
        <f>D358+C358+B358</f>
        <v>552286</v>
      </c>
      <c r="F358" s="3">
        <v>0</v>
      </c>
      <c r="G358" s="3">
        <v>474</v>
      </c>
      <c r="H358" s="3">
        <v>235821</v>
      </c>
      <c r="I358" s="3">
        <f t="shared" si="48"/>
        <v>236295</v>
      </c>
      <c r="J358" s="3">
        <v>22813</v>
      </c>
      <c r="K358" s="3">
        <v>154806</v>
      </c>
      <c r="L358" s="3">
        <v>999106</v>
      </c>
      <c r="M358" s="3">
        <f t="shared" si="49"/>
        <v>1176725</v>
      </c>
      <c r="N358" s="3">
        <f t="shared" si="50"/>
        <v>1965306</v>
      </c>
    </row>
    <row r="359" spans="1:14" ht="12.75" x14ac:dyDescent="0.2">
      <c r="A359" s="2" t="s">
        <v>56</v>
      </c>
      <c r="B359" s="3">
        <f>12143+51</f>
        <v>12194</v>
      </c>
      <c r="C359" s="3">
        <f>44774+13716</f>
        <v>58490</v>
      </c>
      <c r="D359" s="3">
        <f>299529+201770</f>
        <v>501299</v>
      </c>
      <c r="E359" s="3">
        <f t="shared" ref="E359" si="51">D359+C359+B359</f>
        <v>571983</v>
      </c>
      <c r="F359" s="3">
        <v>0</v>
      </c>
      <c r="G359" s="3">
        <v>1145</v>
      </c>
      <c r="H359" s="3">
        <v>243609</v>
      </c>
      <c r="I359" s="3">
        <f t="shared" ref="I359" si="52">H359+G359+F359</f>
        <v>244754</v>
      </c>
      <c r="J359" s="3">
        <v>22813</v>
      </c>
      <c r="K359" s="3">
        <v>153836</v>
      </c>
      <c r="L359" s="3">
        <v>999987</v>
      </c>
      <c r="M359" s="3">
        <f t="shared" ref="M359" si="53">L359+K359+J359</f>
        <v>1176636</v>
      </c>
      <c r="N359" s="3">
        <f t="shared" ref="N359" si="54">M359+I359+E359</f>
        <v>1993373</v>
      </c>
    </row>
    <row r="360" spans="1:14" ht="12.75" x14ac:dyDescent="0.2">
      <c r="A360" s="2" t="s">
        <v>57</v>
      </c>
      <c r="B360" s="3">
        <v>14131</v>
      </c>
      <c r="C360" s="3">
        <v>64970</v>
      </c>
      <c r="D360" s="3">
        <f>288407+203557</f>
        <v>491964</v>
      </c>
      <c r="E360" s="3">
        <f t="shared" ref="E360" si="55">D360+C360+B360</f>
        <v>571065</v>
      </c>
      <c r="F360" s="3">
        <v>0</v>
      </c>
      <c r="G360" s="3">
        <v>869</v>
      </c>
      <c r="H360" s="3">
        <v>258313</v>
      </c>
      <c r="I360" s="3">
        <f t="shared" ref="I360" si="56">H360+G360+F360</f>
        <v>259182</v>
      </c>
      <c r="J360" s="3">
        <v>23017</v>
      </c>
      <c r="K360" s="3">
        <v>153092</v>
      </c>
      <c r="L360" s="3">
        <v>982015</v>
      </c>
      <c r="M360" s="3">
        <f t="shared" ref="M360" si="57">L360+K360+J360</f>
        <v>1158124</v>
      </c>
      <c r="N360" s="3">
        <f t="shared" ref="N360" si="58">M360+I360+E360</f>
        <v>1988371</v>
      </c>
    </row>
    <row r="361" spans="1:14" ht="12.75" x14ac:dyDescent="0.2">
      <c r="A361" s="2" t="s">
        <v>61</v>
      </c>
      <c r="B361" s="3">
        <f>10450+48</f>
        <v>10498</v>
      </c>
      <c r="C361" s="3">
        <f>53487+14850</f>
        <v>68337</v>
      </c>
      <c r="D361" s="3">
        <f>294920+199836</f>
        <v>494756</v>
      </c>
      <c r="E361" s="3">
        <f t="shared" ref="E361" si="59">D361+C361+B361</f>
        <v>573591</v>
      </c>
      <c r="F361" s="3">
        <v>0</v>
      </c>
      <c r="G361" s="3">
        <v>1096</v>
      </c>
      <c r="H361" s="3">
        <v>259118</v>
      </c>
      <c r="I361" s="3">
        <f t="shared" ref="I361" si="60">H361+G361+F361</f>
        <v>260214</v>
      </c>
      <c r="J361" s="3">
        <v>23062</v>
      </c>
      <c r="K361" s="3">
        <v>149115</v>
      </c>
      <c r="L361" s="3">
        <v>970918</v>
      </c>
      <c r="M361" s="3">
        <f t="shared" ref="M361" si="61">L361+K361+J361</f>
        <v>1143095</v>
      </c>
      <c r="N361" s="3">
        <f t="shared" ref="N361" si="62">M361+I361+E361</f>
        <v>1976900</v>
      </c>
    </row>
    <row r="362" spans="1:14" ht="12.75" x14ac:dyDescent="0.2">
      <c r="A362" s="2" t="s">
        <v>58</v>
      </c>
      <c r="B362" s="3">
        <f>12755+38</f>
        <v>12793</v>
      </c>
      <c r="C362" s="3">
        <f>47195+16721</f>
        <v>63916</v>
      </c>
      <c r="D362" s="3">
        <f>302013+199633</f>
        <v>501646</v>
      </c>
      <c r="E362" s="3">
        <f>D362+C362+B362</f>
        <v>578355</v>
      </c>
      <c r="F362" s="3">
        <v>0</v>
      </c>
      <c r="G362" s="3">
        <v>940</v>
      </c>
      <c r="H362" s="3">
        <v>259938</v>
      </c>
      <c r="I362" s="3">
        <f t="shared" ref="I362:I363" si="63">H362+G362+F362</f>
        <v>260878</v>
      </c>
      <c r="J362" s="3">
        <v>23062</v>
      </c>
      <c r="K362" s="3">
        <v>149321</v>
      </c>
      <c r="L362" s="3">
        <v>965011</v>
      </c>
      <c r="M362" s="3">
        <f t="shared" ref="M362:M363" si="64">L362+K362+J362</f>
        <v>1137394</v>
      </c>
      <c r="N362" s="3">
        <f t="shared" ref="N362:N363" si="65">M362+I362+E362</f>
        <v>1976627</v>
      </c>
    </row>
    <row r="363" spans="1:14" ht="12.75" x14ac:dyDescent="0.2">
      <c r="A363" s="2" t="s">
        <v>59</v>
      </c>
      <c r="B363" s="3">
        <f>9373+67</f>
        <v>9440</v>
      </c>
      <c r="C363" s="3">
        <f>51630+13930</f>
        <v>65560</v>
      </c>
      <c r="D363" s="3">
        <f>309033+198905</f>
        <v>507938</v>
      </c>
      <c r="E363" s="3">
        <f t="shared" ref="E363" si="66">D363+C363+B363</f>
        <v>582938</v>
      </c>
      <c r="F363" s="3">
        <v>0</v>
      </c>
      <c r="G363" s="3">
        <v>1292</v>
      </c>
      <c r="H363" s="3">
        <v>264838</v>
      </c>
      <c r="I363" s="3">
        <f t="shared" si="63"/>
        <v>266130</v>
      </c>
      <c r="J363" s="3">
        <v>21537</v>
      </c>
      <c r="K363" s="3">
        <v>152904</v>
      </c>
      <c r="L363" s="3">
        <v>943530</v>
      </c>
      <c r="M363" s="3">
        <f t="shared" si="64"/>
        <v>1117971</v>
      </c>
      <c r="N363" s="3">
        <f t="shared" si="65"/>
        <v>1967039</v>
      </c>
    </row>
    <row r="364" spans="1:14" ht="12.75" x14ac:dyDescent="0.2">
      <c r="A364" s="2" t="s">
        <v>49</v>
      </c>
      <c r="B364" s="3">
        <f>13269+63</f>
        <v>13332</v>
      </c>
      <c r="C364" s="3">
        <f>47154+13977</f>
        <v>61131</v>
      </c>
      <c r="D364" s="3">
        <f>329999+197707</f>
        <v>527706</v>
      </c>
      <c r="E364" s="3">
        <f t="shared" ref="E364" si="67">D364+C364+B364</f>
        <v>602169</v>
      </c>
      <c r="F364" s="3">
        <v>0</v>
      </c>
      <c r="G364" s="3">
        <v>1091</v>
      </c>
      <c r="H364" s="3">
        <v>269164</v>
      </c>
      <c r="I364" s="3">
        <f t="shared" ref="I364" si="68">H364+G364+F364</f>
        <v>270255</v>
      </c>
      <c r="J364" s="3">
        <v>21576</v>
      </c>
      <c r="K364" s="3">
        <v>151513</v>
      </c>
      <c r="L364" s="3">
        <v>933163</v>
      </c>
      <c r="M364" s="3">
        <f t="shared" ref="M364" si="69">L364+K364+J364</f>
        <v>1106252</v>
      </c>
      <c r="N364" s="3">
        <f t="shared" ref="N364" si="70">M364+I364+E364</f>
        <v>1978676</v>
      </c>
    </row>
    <row r="365" spans="1:14" ht="12.75" x14ac:dyDescent="0.2">
      <c r="A365" s="24">
        <v>2012</v>
      </c>
      <c r="B365" s="25"/>
      <c r="C365" s="25"/>
      <c r="D365" s="25"/>
      <c r="E365" s="3"/>
      <c r="F365" s="25"/>
      <c r="G365" s="25"/>
      <c r="H365" s="25"/>
      <c r="I365" s="3"/>
      <c r="J365" s="25"/>
      <c r="K365" s="25"/>
      <c r="L365" s="25"/>
      <c r="M365" s="3"/>
      <c r="N365" s="3"/>
    </row>
    <row r="366" spans="1:14" ht="12.75" x14ac:dyDescent="0.2">
      <c r="A366" s="2" t="s">
        <v>50</v>
      </c>
      <c r="B366" s="3">
        <v>13969</v>
      </c>
      <c r="C366" s="3">
        <v>61605</v>
      </c>
      <c r="D366" s="3">
        <v>545253</v>
      </c>
      <c r="E366" s="3">
        <v>620827</v>
      </c>
      <c r="F366" s="3">
        <v>0</v>
      </c>
      <c r="G366" s="3">
        <v>3416</v>
      </c>
      <c r="H366" s="3">
        <v>275414</v>
      </c>
      <c r="I366" s="3">
        <v>278830</v>
      </c>
      <c r="J366" s="3">
        <v>21576</v>
      </c>
      <c r="K366" s="3">
        <v>146602</v>
      </c>
      <c r="L366" s="3">
        <v>919032</v>
      </c>
      <c r="M366" s="3">
        <v>1087210</v>
      </c>
      <c r="N366" s="3">
        <v>1986867</v>
      </c>
    </row>
    <row r="367" spans="1:14" ht="12.75" x14ac:dyDescent="0.2">
      <c r="A367" s="2" t="s">
        <v>51</v>
      </c>
      <c r="B367" s="3">
        <v>13379</v>
      </c>
      <c r="C367" s="3">
        <v>65199</v>
      </c>
      <c r="D367" s="3">
        <v>568777</v>
      </c>
      <c r="E367" s="3">
        <v>647355</v>
      </c>
      <c r="F367" s="3">
        <v>0</v>
      </c>
      <c r="G367" s="3">
        <v>3375</v>
      </c>
      <c r="H367" s="3">
        <v>281376</v>
      </c>
      <c r="I367" s="3">
        <v>284751</v>
      </c>
      <c r="J367" s="3">
        <v>21675</v>
      </c>
      <c r="K367" s="3">
        <v>147051</v>
      </c>
      <c r="L367" s="3">
        <v>913261</v>
      </c>
      <c r="M367" s="3">
        <v>1081987</v>
      </c>
      <c r="N367" s="3">
        <v>2014093</v>
      </c>
    </row>
    <row r="368" spans="1:14" ht="12.75" x14ac:dyDescent="0.2">
      <c r="A368" s="2" t="s">
        <v>52</v>
      </c>
      <c r="B368" s="3">
        <v>14585</v>
      </c>
      <c r="C368" s="3">
        <v>70981</v>
      </c>
      <c r="D368" s="3">
        <v>599208</v>
      </c>
      <c r="E368" s="3">
        <v>684774</v>
      </c>
      <c r="F368" s="3">
        <v>0</v>
      </c>
      <c r="G368" s="3">
        <v>3617</v>
      </c>
      <c r="H368" s="3">
        <v>296358</v>
      </c>
      <c r="I368" s="3">
        <v>299975</v>
      </c>
      <c r="J368" s="3">
        <v>22076</v>
      </c>
      <c r="K368" s="3">
        <v>149155</v>
      </c>
      <c r="L368" s="3">
        <v>905328</v>
      </c>
      <c r="M368" s="3">
        <v>1076559</v>
      </c>
      <c r="N368" s="3">
        <v>2061308</v>
      </c>
    </row>
    <row r="369" spans="1:14" ht="12.75" x14ac:dyDescent="0.2">
      <c r="A369" s="2" t="s">
        <v>53</v>
      </c>
      <c r="B369" s="3">
        <v>16123</v>
      </c>
      <c r="C369" s="3">
        <v>69472</v>
      </c>
      <c r="D369" s="3">
        <v>622199</v>
      </c>
      <c r="E369" s="3">
        <v>707794</v>
      </c>
      <c r="F369" s="3">
        <v>0</v>
      </c>
      <c r="G369" s="3">
        <v>3656</v>
      </c>
      <c r="H369" s="3">
        <v>295388</v>
      </c>
      <c r="I369" s="3">
        <v>299044</v>
      </c>
      <c r="J369" s="3">
        <v>21976</v>
      </c>
      <c r="K369" s="3">
        <v>149888</v>
      </c>
      <c r="L369" s="3">
        <v>905307</v>
      </c>
      <c r="M369" s="3">
        <v>1077171</v>
      </c>
      <c r="N369" s="3">
        <v>2084009</v>
      </c>
    </row>
    <row r="370" spans="1:14" ht="12.75" x14ac:dyDescent="0.2">
      <c r="A370" s="2" t="s">
        <v>54</v>
      </c>
      <c r="B370" s="3">
        <v>12765</v>
      </c>
      <c r="C370" s="3">
        <v>70414</v>
      </c>
      <c r="D370" s="3">
        <v>617596</v>
      </c>
      <c r="E370" s="3">
        <v>700775</v>
      </c>
      <c r="F370" s="3">
        <v>0</v>
      </c>
      <c r="G370" s="3">
        <v>3767</v>
      </c>
      <c r="H370" s="3">
        <v>300000</v>
      </c>
      <c r="I370" s="3">
        <v>303767</v>
      </c>
      <c r="J370" s="3">
        <v>22109</v>
      </c>
      <c r="K370" s="3">
        <v>150056</v>
      </c>
      <c r="L370" s="3">
        <v>903384</v>
      </c>
      <c r="M370" s="3">
        <v>1075549</v>
      </c>
      <c r="N370" s="3">
        <v>2080091</v>
      </c>
    </row>
    <row r="371" spans="1:14" ht="12.75" x14ac:dyDescent="0.2">
      <c r="A371" s="2" t="s">
        <v>55</v>
      </c>
      <c r="B371" s="3">
        <v>12730</v>
      </c>
      <c r="C371" s="3">
        <v>74681</v>
      </c>
      <c r="D371" s="3">
        <v>616377</v>
      </c>
      <c r="E371" s="3">
        <v>703788</v>
      </c>
      <c r="F371" s="3">
        <v>0</v>
      </c>
      <c r="G371" s="3">
        <v>3115</v>
      </c>
      <c r="H371" s="3">
        <v>305343</v>
      </c>
      <c r="I371" s="3">
        <v>308458</v>
      </c>
      <c r="J371" s="3">
        <v>22130</v>
      </c>
      <c r="K371" s="3">
        <v>150911</v>
      </c>
      <c r="L371" s="3">
        <v>898103</v>
      </c>
      <c r="M371" s="3">
        <v>1071144</v>
      </c>
      <c r="N371" s="3">
        <v>2083390</v>
      </c>
    </row>
    <row r="372" spans="1:14" ht="12.75" x14ac:dyDescent="0.2">
      <c r="A372" s="2" t="s">
        <v>56</v>
      </c>
      <c r="B372" s="3">
        <v>15982</v>
      </c>
      <c r="C372" s="3">
        <v>83331</v>
      </c>
      <c r="D372" s="3">
        <v>627417</v>
      </c>
      <c r="E372" s="3">
        <v>726730</v>
      </c>
      <c r="F372" s="3">
        <v>0</v>
      </c>
      <c r="G372" s="3">
        <v>2460</v>
      </c>
      <c r="H372" s="3">
        <v>301551</v>
      </c>
      <c r="I372" s="3">
        <v>304011</v>
      </c>
      <c r="J372" s="3">
        <v>22130</v>
      </c>
      <c r="K372" s="3">
        <v>151177</v>
      </c>
      <c r="L372" s="3">
        <v>896391</v>
      </c>
      <c r="M372" s="3">
        <v>1069698</v>
      </c>
      <c r="N372" s="3">
        <v>2100439</v>
      </c>
    </row>
    <row r="373" spans="1:14" ht="12.75" x14ac:dyDescent="0.2">
      <c r="A373" s="2" t="s">
        <v>57</v>
      </c>
      <c r="B373" s="3">
        <v>14874</v>
      </c>
      <c r="C373" s="3">
        <v>80050</v>
      </c>
      <c r="D373" s="3">
        <v>617433</v>
      </c>
      <c r="E373" s="3">
        <v>712357</v>
      </c>
      <c r="F373" s="3">
        <v>0</v>
      </c>
      <c r="G373" s="3">
        <v>1795</v>
      </c>
      <c r="H373" s="3">
        <v>302149</v>
      </c>
      <c r="I373" s="3">
        <v>303944</v>
      </c>
      <c r="J373" s="3">
        <v>22225</v>
      </c>
      <c r="K373" s="3">
        <v>151781</v>
      </c>
      <c r="L373" s="3">
        <v>885985</v>
      </c>
      <c r="M373" s="3">
        <v>1059991</v>
      </c>
      <c r="N373" s="3">
        <v>2076292</v>
      </c>
    </row>
    <row r="374" spans="1:14" ht="12.75" x14ac:dyDescent="0.2">
      <c r="A374" s="2" t="s">
        <v>61</v>
      </c>
      <c r="B374" s="3">
        <v>16694</v>
      </c>
      <c r="C374" s="3">
        <v>81451</v>
      </c>
      <c r="D374" s="3">
        <v>606103</v>
      </c>
      <c r="E374" s="3">
        <v>704248</v>
      </c>
      <c r="F374" s="3">
        <v>0</v>
      </c>
      <c r="G374" s="3">
        <v>2158</v>
      </c>
      <c r="H374" s="3">
        <v>304656</v>
      </c>
      <c r="I374" s="3">
        <v>306814</v>
      </c>
      <c r="J374" s="3">
        <v>22497</v>
      </c>
      <c r="K374" s="3">
        <v>152371</v>
      </c>
      <c r="L374" s="3">
        <v>879898</v>
      </c>
      <c r="M374" s="3">
        <v>1054766</v>
      </c>
      <c r="N374" s="3">
        <v>2065828</v>
      </c>
    </row>
    <row r="375" spans="1:14" ht="12.75" x14ac:dyDescent="0.2">
      <c r="A375" s="2" t="s">
        <v>58</v>
      </c>
      <c r="B375" s="3">
        <v>13759</v>
      </c>
      <c r="C375" s="3">
        <v>83664</v>
      </c>
      <c r="D375" s="3">
        <v>610447</v>
      </c>
      <c r="E375" s="3">
        <v>707870</v>
      </c>
      <c r="F375" s="3">
        <v>0</v>
      </c>
      <c r="G375" s="3">
        <v>3094</v>
      </c>
      <c r="H375" s="3">
        <v>308777</v>
      </c>
      <c r="I375" s="3">
        <v>311871</v>
      </c>
      <c r="J375" s="3">
        <v>22497</v>
      </c>
      <c r="K375" s="3">
        <v>156429</v>
      </c>
      <c r="L375" s="3">
        <v>872959</v>
      </c>
      <c r="M375" s="3">
        <v>1051885</v>
      </c>
      <c r="N375" s="3">
        <v>2071626</v>
      </c>
    </row>
    <row r="376" spans="1:14" ht="12.75" x14ac:dyDescent="0.2">
      <c r="A376" s="2" t="s">
        <v>59</v>
      </c>
      <c r="B376" s="3">
        <v>16260</v>
      </c>
      <c r="C376" s="3">
        <v>84378</v>
      </c>
      <c r="D376" s="3">
        <v>617275</v>
      </c>
      <c r="E376" s="3">
        <v>717913</v>
      </c>
      <c r="F376" s="3">
        <v>0</v>
      </c>
      <c r="G376" s="3">
        <v>7041</v>
      </c>
      <c r="H376" s="3">
        <v>313809</v>
      </c>
      <c r="I376" s="3">
        <v>320850</v>
      </c>
      <c r="J376" s="3">
        <v>22590</v>
      </c>
      <c r="K376" s="3">
        <v>154828</v>
      </c>
      <c r="L376" s="3">
        <v>866555</v>
      </c>
      <c r="M376" s="3">
        <v>1043973</v>
      </c>
      <c r="N376" s="3">
        <v>2082736</v>
      </c>
    </row>
    <row r="377" spans="1:14" ht="12.75" x14ac:dyDescent="0.2">
      <c r="A377" s="2" t="s">
        <v>49</v>
      </c>
      <c r="B377" s="3">
        <v>16718</v>
      </c>
      <c r="C377" s="3">
        <v>74723</v>
      </c>
      <c r="D377" s="3">
        <v>629019</v>
      </c>
      <c r="E377" s="3">
        <v>720460</v>
      </c>
      <c r="F377" s="3">
        <v>0</v>
      </c>
      <c r="G377" s="3">
        <v>6799</v>
      </c>
      <c r="H377" s="3">
        <v>315370</v>
      </c>
      <c r="I377" s="3">
        <v>322169</v>
      </c>
      <c r="J377" s="3">
        <v>22614</v>
      </c>
      <c r="K377" s="3">
        <v>150410</v>
      </c>
      <c r="L377" s="3">
        <v>860992</v>
      </c>
      <c r="M377" s="3">
        <v>1034016</v>
      </c>
      <c r="N377" s="3">
        <v>2076645</v>
      </c>
    </row>
    <row r="378" spans="1:14" ht="12.75" x14ac:dyDescent="0.2">
      <c r="A378" s="24">
        <v>2013</v>
      </c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12.75" x14ac:dyDescent="0.2">
      <c r="A379" s="2" t="s">
        <v>50</v>
      </c>
      <c r="B379" s="3">
        <v>20889</v>
      </c>
      <c r="C379" s="3">
        <v>74748</v>
      </c>
      <c r="D379" s="3">
        <v>662977</v>
      </c>
      <c r="E379" s="3">
        <v>758614</v>
      </c>
      <c r="F379" s="3">
        <v>0</v>
      </c>
      <c r="G379" s="3">
        <v>8166</v>
      </c>
      <c r="H379" s="3">
        <v>324407</v>
      </c>
      <c r="I379" s="3">
        <v>332573</v>
      </c>
      <c r="J379" s="3">
        <v>22614</v>
      </c>
      <c r="K379" s="3">
        <v>149103</v>
      </c>
      <c r="L379" s="3">
        <v>860625</v>
      </c>
      <c r="M379" s="3">
        <v>1032342</v>
      </c>
      <c r="N379" s="3">
        <v>2123529</v>
      </c>
    </row>
    <row r="380" spans="1:14" ht="12.75" x14ac:dyDescent="0.2">
      <c r="A380" s="2" t="s">
        <v>51</v>
      </c>
      <c r="B380" s="3">
        <v>14790</v>
      </c>
      <c r="C380" s="3">
        <v>81463</v>
      </c>
      <c r="D380" s="3">
        <v>671049</v>
      </c>
      <c r="E380" s="3">
        <v>767302</v>
      </c>
      <c r="F380" s="3">
        <v>0</v>
      </c>
      <c r="G380" s="3">
        <v>8475</v>
      </c>
      <c r="H380" s="3">
        <v>331725</v>
      </c>
      <c r="I380" s="3">
        <v>340200</v>
      </c>
      <c r="J380" s="3">
        <v>22706</v>
      </c>
      <c r="K380" s="3">
        <v>151642</v>
      </c>
      <c r="L380" s="3">
        <v>853115</v>
      </c>
      <c r="M380" s="3">
        <v>1027463</v>
      </c>
      <c r="N380" s="3">
        <v>2134965</v>
      </c>
    </row>
    <row r="381" spans="1:14" ht="12.75" x14ac:dyDescent="0.2">
      <c r="A381" s="2" t="s">
        <v>52</v>
      </c>
      <c r="B381" s="3">
        <v>20007</v>
      </c>
      <c r="C381" s="3">
        <v>86974</v>
      </c>
      <c r="D381" s="3">
        <v>687480</v>
      </c>
      <c r="E381" s="3">
        <v>794461</v>
      </c>
      <c r="F381" s="3">
        <v>0</v>
      </c>
      <c r="G381" s="3">
        <v>10959</v>
      </c>
      <c r="H381" s="3">
        <v>338300</v>
      </c>
      <c r="I381" s="3">
        <v>349259</v>
      </c>
      <c r="J381" s="3">
        <v>22883</v>
      </c>
      <c r="K381" s="3">
        <v>152453</v>
      </c>
      <c r="L381" s="3">
        <v>845648</v>
      </c>
      <c r="M381" s="3">
        <v>1020984</v>
      </c>
      <c r="N381" s="3">
        <v>2164704</v>
      </c>
    </row>
    <row r="382" spans="1:14" ht="12.75" x14ac:dyDescent="0.2">
      <c r="A382" s="2" t="s">
        <v>53</v>
      </c>
      <c r="B382" s="3">
        <v>23909</v>
      </c>
      <c r="C382" s="3">
        <v>89088</v>
      </c>
      <c r="D382" s="3">
        <v>697321</v>
      </c>
      <c r="E382" s="3">
        <v>810318</v>
      </c>
      <c r="F382" s="3">
        <v>0</v>
      </c>
      <c r="G382" s="3">
        <v>10867</v>
      </c>
      <c r="H382" s="3">
        <v>348807</v>
      </c>
      <c r="I382" s="3">
        <v>359674</v>
      </c>
      <c r="J382" s="3">
        <v>22883</v>
      </c>
      <c r="K382" s="3">
        <v>152570</v>
      </c>
      <c r="L382" s="3">
        <v>839827</v>
      </c>
      <c r="M382" s="3">
        <v>1015280</v>
      </c>
      <c r="N382" s="3">
        <v>2185272</v>
      </c>
    </row>
    <row r="383" spans="1:14" ht="12.75" x14ac:dyDescent="0.2">
      <c r="A383" s="2" t="s">
        <v>54</v>
      </c>
      <c r="B383" s="3">
        <v>20097</v>
      </c>
      <c r="C383" s="3">
        <v>79818</v>
      </c>
      <c r="D383" s="3">
        <v>694046</v>
      </c>
      <c r="E383" s="3">
        <v>793961</v>
      </c>
      <c r="F383" s="3">
        <v>0</v>
      </c>
      <c r="G383" s="3">
        <v>18799</v>
      </c>
      <c r="H383" s="3">
        <v>355831</v>
      </c>
      <c r="I383" s="3">
        <v>374630</v>
      </c>
      <c r="J383" s="3">
        <v>22999</v>
      </c>
      <c r="K383" s="3">
        <v>152722</v>
      </c>
      <c r="L383" s="3">
        <v>833723</v>
      </c>
      <c r="M383" s="3">
        <v>1009444</v>
      </c>
      <c r="N383" s="3">
        <v>2178035</v>
      </c>
    </row>
    <row r="384" spans="1:14" ht="12.75" x14ac:dyDescent="0.2">
      <c r="A384" s="2" t="s">
        <v>55</v>
      </c>
      <c r="B384" s="3">
        <v>18174</v>
      </c>
      <c r="C384" s="3">
        <v>80369</v>
      </c>
      <c r="D384" s="3">
        <v>706420</v>
      </c>
      <c r="E384" s="3">
        <v>804963</v>
      </c>
      <c r="F384" s="3">
        <v>0</v>
      </c>
      <c r="G384" s="3">
        <v>20597</v>
      </c>
      <c r="H384" s="3">
        <v>364289</v>
      </c>
      <c r="I384" s="3">
        <v>384886</v>
      </c>
      <c r="J384" s="3">
        <v>23019</v>
      </c>
      <c r="K384" s="3">
        <v>149860</v>
      </c>
      <c r="L384" s="3">
        <v>833359</v>
      </c>
      <c r="M384" s="3">
        <v>1006238</v>
      </c>
      <c r="N384" s="3">
        <v>2196087</v>
      </c>
    </row>
    <row r="385" spans="1:14" ht="12.75" x14ac:dyDescent="0.2">
      <c r="A385" s="2" t="s">
        <v>56</v>
      </c>
      <c r="B385" s="3">
        <v>18617</v>
      </c>
      <c r="C385" s="3">
        <v>86992</v>
      </c>
      <c r="D385" s="3">
        <v>724805</v>
      </c>
      <c r="E385" s="3">
        <v>830414</v>
      </c>
      <c r="F385" s="3">
        <v>0</v>
      </c>
      <c r="G385" s="3">
        <v>20959</v>
      </c>
      <c r="H385" s="3">
        <v>361363</v>
      </c>
      <c r="I385" s="3">
        <v>382322</v>
      </c>
      <c r="J385" s="3">
        <v>23019</v>
      </c>
      <c r="K385" s="3">
        <v>149542</v>
      </c>
      <c r="L385" s="3">
        <v>824442</v>
      </c>
      <c r="M385" s="3">
        <v>997003</v>
      </c>
      <c r="N385" s="3">
        <v>2209739</v>
      </c>
    </row>
    <row r="386" spans="1:14" ht="12.75" x14ac:dyDescent="0.2">
      <c r="A386" s="2" t="s">
        <v>57</v>
      </c>
      <c r="B386" s="3">
        <v>20349</v>
      </c>
      <c r="C386" s="3">
        <v>82934</v>
      </c>
      <c r="D386" s="3">
        <v>711561</v>
      </c>
      <c r="E386" s="3">
        <v>814844</v>
      </c>
      <c r="F386" s="3">
        <v>0</v>
      </c>
      <c r="G386" s="3">
        <v>20954</v>
      </c>
      <c r="H386" s="3">
        <v>362432</v>
      </c>
      <c r="I386" s="3">
        <v>383386</v>
      </c>
      <c r="J386" s="3">
        <v>23129</v>
      </c>
      <c r="K386" s="3">
        <v>149725</v>
      </c>
      <c r="L386" s="3">
        <v>817428</v>
      </c>
      <c r="M386" s="3">
        <v>990282</v>
      </c>
      <c r="N386" s="3">
        <v>2188512</v>
      </c>
    </row>
    <row r="387" spans="1:14" ht="12.75" x14ac:dyDescent="0.2">
      <c r="A387" s="2" t="s">
        <v>61</v>
      </c>
      <c r="B387" s="3">
        <v>18605</v>
      </c>
      <c r="C387" s="3">
        <v>85414</v>
      </c>
      <c r="D387" s="3">
        <v>705172</v>
      </c>
      <c r="E387" s="3">
        <v>809191</v>
      </c>
      <c r="F387" s="3">
        <v>0</v>
      </c>
      <c r="G387" s="3">
        <v>20720</v>
      </c>
      <c r="H387" s="3">
        <v>365333</v>
      </c>
      <c r="I387" s="3">
        <v>386053</v>
      </c>
      <c r="J387" s="3">
        <v>22882</v>
      </c>
      <c r="K387" s="3">
        <v>149872</v>
      </c>
      <c r="L387" s="3">
        <v>803808</v>
      </c>
      <c r="M387" s="3">
        <v>976562</v>
      </c>
      <c r="N387" s="3">
        <v>2171806</v>
      </c>
    </row>
    <row r="388" spans="1:14" ht="12.75" x14ac:dyDescent="0.2">
      <c r="A388" s="2" t="s">
        <v>58</v>
      </c>
      <c r="B388" s="3">
        <v>18412</v>
      </c>
      <c r="C388" s="3">
        <v>76297</v>
      </c>
      <c r="D388" s="3">
        <v>693027</v>
      </c>
      <c r="E388" s="3">
        <v>787736</v>
      </c>
      <c r="F388" s="3">
        <v>0</v>
      </c>
      <c r="G388" s="3">
        <v>19562</v>
      </c>
      <c r="H388" s="3">
        <v>374520</v>
      </c>
      <c r="I388" s="3">
        <v>394082</v>
      </c>
      <c r="J388" s="3">
        <v>23132</v>
      </c>
      <c r="K388" s="3">
        <v>150145</v>
      </c>
      <c r="L388" s="3">
        <v>796909</v>
      </c>
      <c r="M388" s="3">
        <v>970186</v>
      </c>
      <c r="N388" s="3">
        <v>2152004</v>
      </c>
    </row>
    <row r="389" spans="1:14" ht="12.75" x14ac:dyDescent="0.2">
      <c r="A389" s="2" t="s">
        <v>59</v>
      </c>
      <c r="B389" s="3">
        <v>13606</v>
      </c>
      <c r="C389" s="3">
        <v>78316</v>
      </c>
      <c r="D389" s="3">
        <v>707882</v>
      </c>
      <c r="E389" s="3">
        <v>799804</v>
      </c>
      <c r="F389" s="3">
        <v>0</v>
      </c>
      <c r="G389" s="3">
        <v>20053</v>
      </c>
      <c r="H389" s="3">
        <v>382429</v>
      </c>
      <c r="I389" s="3">
        <v>402482</v>
      </c>
      <c r="J389" s="3">
        <v>23245</v>
      </c>
      <c r="K389" s="3">
        <v>152852</v>
      </c>
      <c r="L389" s="3">
        <v>794001</v>
      </c>
      <c r="M389" s="3">
        <v>970098</v>
      </c>
      <c r="N389" s="3">
        <v>2172384</v>
      </c>
    </row>
    <row r="390" spans="1:14" ht="12.75" x14ac:dyDescent="0.2">
      <c r="A390" s="2" t="s">
        <v>49</v>
      </c>
      <c r="B390" s="3">
        <v>16417</v>
      </c>
      <c r="C390" s="3">
        <v>79778</v>
      </c>
      <c r="D390" s="3">
        <v>716540</v>
      </c>
      <c r="E390" s="3">
        <v>812735</v>
      </c>
      <c r="F390" s="3">
        <v>0</v>
      </c>
      <c r="G390" s="3">
        <v>19191</v>
      </c>
      <c r="H390" s="3">
        <v>390713</v>
      </c>
      <c r="I390" s="3">
        <v>409904</v>
      </c>
      <c r="J390" s="3">
        <v>23248</v>
      </c>
      <c r="K390" s="3">
        <v>153414</v>
      </c>
      <c r="L390" s="3">
        <v>787398</v>
      </c>
      <c r="M390" s="3">
        <v>964060</v>
      </c>
      <c r="N390" s="3">
        <v>2186699</v>
      </c>
    </row>
    <row r="391" spans="1:14" ht="14.25" customHeight="1" x14ac:dyDescent="0.2">
      <c r="A391" s="26" t="s">
        <v>48</v>
      </c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12.75" x14ac:dyDescent="0.2">
      <c r="A392" s="2" t="s">
        <v>50</v>
      </c>
      <c r="B392" s="3">
        <v>18936</v>
      </c>
      <c r="C392" s="3">
        <v>90724</v>
      </c>
      <c r="D392" s="3">
        <v>723866</v>
      </c>
      <c r="E392" s="3">
        <v>833526</v>
      </c>
      <c r="F392" s="3">
        <v>0</v>
      </c>
      <c r="G392" s="3">
        <v>21958</v>
      </c>
      <c r="H392" s="3">
        <v>399605</v>
      </c>
      <c r="I392" s="3">
        <v>421563</v>
      </c>
      <c r="J392" s="3">
        <v>23248</v>
      </c>
      <c r="K392" s="3">
        <v>153611</v>
      </c>
      <c r="L392" s="3">
        <v>783450</v>
      </c>
      <c r="M392" s="3">
        <v>960309</v>
      </c>
      <c r="N392" s="3">
        <v>2215398</v>
      </c>
    </row>
    <row r="393" spans="1:14" ht="12.75" x14ac:dyDescent="0.2">
      <c r="A393" s="2" t="s">
        <v>51</v>
      </c>
      <c r="B393" s="3">
        <v>13769</v>
      </c>
      <c r="C393" s="3">
        <v>95372</v>
      </c>
      <c r="D393" s="3">
        <v>753761</v>
      </c>
      <c r="E393" s="3">
        <v>862902</v>
      </c>
      <c r="F393" s="3">
        <v>0</v>
      </c>
      <c r="G393" s="3">
        <v>24181</v>
      </c>
      <c r="H393" s="3">
        <v>403042</v>
      </c>
      <c r="I393" s="3">
        <v>427223</v>
      </c>
      <c r="J393" s="3">
        <v>23341</v>
      </c>
      <c r="K393" s="3">
        <v>152344</v>
      </c>
      <c r="L393" s="3">
        <v>775582</v>
      </c>
      <c r="M393" s="3">
        <v>951267</v>
      </c>
      <c r="N393" s="3">
        <v>2241392</v>
      </c>
    </row>
    <row r="394" spans="1:14" ht="12.75" x14ac:dyDescent="0.2">
      <c r="A394" s="2" t="s">
        <v>52</v>
      </c>
      <c r="B394" s="3">
        <v>25098</v>
      </c>
      <c r="C394" s="3">
        <v>99008</v>
      </c>
      <c r="D394" s="3">
        <v>790729</v>
      </c>
      <c r="E394" s="3">
        <v>914835</v>
      </c>
      <c r="F394" s="3">
        <v>0</v>
      </c>
      <c r="G394" s="3">
        <v>24644</v>
      </c>
      <c r="H394" s="3">
        <v>411230</v>
      </c>
      <c r="I394" s="3">
        <v>435874</v>
      </c>
      <c r="J394" s="3">
        <v>23501</v>
      </c>
      <c r="K394" s="3">
        <v>152852</v>
      </c>
      <c r="L394" s="3">
        <v>768832</v>
      </c>
      <c r="M394" s="3">
        <v>945185</v>
      </c>
      <c r="N394" s="3">
        <v>2295894</v>
      </c>
    </row>
    <row r="395" spans="1:14" ht="12.75" x14ac:dyDescent="0.2">
      <c r="A395" s="2" t="s">
        <v>53</v>
      </c>
      <c r="B395" s="3">
        <v>21903</v>
      </c>
      <c r="C395" s="3">
        <v>101337</v>
      </c>
      <c r="D395" s="3">
        <v>800777</v>
      </c>
      <c r="E395" s="3">
        <v>924017</v>
      </c>
      <c r="F395" s="3">
        <v>0</v>
      </c>
      <c r="G395" s="3">
        <v>15398</v>
      </c>
      <c r="H395" s="3">
        <v>404940</v>
      </c>
      <c r="I395" s="3">
        <v>420338</v>
      </c>
      <c r="J395" s="3">
        <v>23501</v>
      </c>
      <c r="K395" s="3">
        <v>154782</v>
      </c>
      <c r="L395" s="3">
        <v>772626</v>
      </c>
      <c r="M395" s="3">
        <v>950909</v>
      </c>
      <c r="N395" s="3">
        <v>2295264</v>
      </c>
    </row>
    <row r="396" spans="1:14" ht="12.75" x14ac:dyDescent="0.2">
      <c r="A396" s="2" t="s">
        <v>54</v>
      </c>
      <c r="B396" s="3">
        <v>17115</v>
      </c>
      <c r="C396" s="3">
        <v>106239</v>
      </c>
      <c r="D396" s="3">
        <v>805111</v>
      </c>
      <c r="E396" s="3">
        <v>928465</v>
      </c>
      <c r="F396" s="3">
        <v>0</v>
      </c>
      <c r="G396" s="3">
        <v>15040</v>
      </c>
      <c r="H396" s="3">
        <v>406217</v>
      </c>
      <c r="I396" s="3">
        <v>421257</v>
      </c>
      <c r="J396" s="3">
        <v>23574</v>
      </c>
      <c r="K396" s="3">
        <v>151579</v>
      </c>
      <c r="L396" s="3">
        <v>761023</v>
      </c>
      <c r="M396" s="3">
        <v>936176</v>
      </c>
      <c r="N396" s="3">
        <v>2285898</v>
      </c>
    </row>
    <row r="397" spans="1:14" ht="12.75" x14ac:dyDescent="0.2">
      <c r="A397" s="2" t="s">
        <v>55</v>
      </c>
      <c r="B397" s="3">
        <v>27792</v>
      </c>
      <c r="C397" s="3">
        <v>105846</v>
      </c>
      <c r="D397" s="3">
        <v>820244.51</v>
      </c>
      <c r="E397" s="3">
        <v>953882.51</v>
      </c>
      <c r="F397" s="3">
        <v>0</v>
      </c>
      <c r="G397" s="3">
        <v>12552</v>
      </c>
      <c r="H397" s="3">
        <v>411743</v>
      </c>
      <c r="I397" s="3">
        <v>424295</v>
      </c>
      <c r="J397" s="3">
        <v>23574</v>
      </c>
      <c r="K397" s="3">
        <v>157162</v>
      </c>
      <c r="L397" s="3">
        <v>757191</v>
      </c>
      <c r="M397" s="3">
        <v>937927</v>
      </c>
      <c r="N397" s="3">
        <v>2316104.5099999998</v>
      </c>
    </row>
    <row r="398" spans="1:14" ht="12.75" x14ac:dyDescent="0.2">
      <c r="A398" s="2" t="s">
        <v>56</v>
      </c>
      <c r="B398" s="3">
        <v>27132</v>
      </c>
      <c r="C398" s="3">
        <v>111423</v>
      </c>
      <c r="D398" s="3">
        <v>820984</v>
      </c>
      <c r="E398" s="3">
        <v>959539</v>
      </c>
      <c r="F398" s="3">
        <v>0</v>
      </c>
      <c r="G398" s="3">
        <v>13278</v>
      </c>
      <c r="H398" s="3">
        <v>419584</v>
      </c>
      <c r="I398" s="3">
        <v>432862</v>
      </c>
      <c r="J398" s="3">
        <v>23575</v>
      </c>
      <c r="K398" s="3">
        <v>157301</v>
      </c>
      <c r="L398" s="3">
        <v>752113</v>
      </c>
      <c r="M398" s="3">
        <v>932989</v>
      </c>
      <c r="N398" s="3">
        <v>2325390</v>
      </c>
    </row>
    <row r="399" spans="1:14" ht="12.75" x14ac:dyDescent="0.2">
      <c r="A399" s="2" t="s">
        <v>57</v>
      </c>
      <c r="B399" s="3">
        <v>19158</v>
      </c>
      <c r="C399" s="3">
        <v>112795</v>
      </c>
      <c r="D399" s="3">
        <v>852492</v>
      </c>
      <c r="E399" s="3">
        <v>984445</v>
      </c>
      <c r="F399" s="3">
        <v>0</v>
      </c>
      <c r="G399" s="3">
        <v>13132</v>
      </c>
      <c r="H399" s="3">
        <v>406307</v>
      </c>
      <c r="I399" s="3">
        <v>419439</v>
      </c>
      <c r="J399" s="3">
        <v>23624</v>
      </c>
      <c r="K399" s="3">
        <v>157531</v>
      </c>
      <c r="L399" s="3">
        <v>750847</v>
      </c>
      <c r="M399" s="3">
        <v>932002</v>
      </c>
      <c r="N399" s="3">
        <v>2335886</v>
      </c>
    </row>
    <row r="400" spans="1:14" ht="12.75" x14ac:dyDescent="0.2">
      <c r="A400" s="2" t="s">
        <v>61</v>
      </c>
      <c r="B400" s="3">
        <v>18659</v>
      </c>
      <c r="C400" s="3">
        <v>116141</v>
      </c>
      <c r="D400" s="3">
        <v>840364</v>
      </c>
      <c r="E400" s="3">
        <v>975164</v>
      </c>
      <c r="F400" s="3">
        <v>0</v>
      </c>
      <c r="G400" s="3">
        <v>11982</v>
      </c>
      <c r="H400" s="3">
        <v>403519</v>
      </c>
      <c r="I400" s="3">
        <v>415501</v>
      </c>
      <c r="J400" s="3">
        <v>23625</v>
      </c>
      <c r="K400" s="3">
        <v>157889</v>
      </c>
      <c r="L400" s="3">
        <v>747667</v>
      </c>
      <c r="M400" s="3">
        <v>929181</v>
      </c>
      <c r="N400" s="3">
        <v>2319846</v>
      </c>
    </row>
    <row r="401" spans="1:15" ht="12.75" x14ac:dyDescent="0.2">
      <c r="A401" s="2" t="s">
        <v>58</v>
      </c>
      <c r="B401" s="3">
        <v>17699</v>
      </c>
      <c r="C401" s="3">
        <v>120321</v>
      </c>
      <c r="D401" s="3">
        <v>860925</v>
      </c>
      <c r="E401" s="3">
        <v>998945</v>
      </c>
      <c r="F401" s="3">
        <v>0</v>
      </c>
      <c r="G401" s="3">
        <v>11624</v>
      </c>
      <c r="H401" s="3">
        <v>404971</v>
      </c>
      <c r="I401" s="3">
        <v>416595</v>
      </c>
      <c r="J401" s="3">
        <v>23625</v>
      </c>
      <c r="K401" s="3">
        <v>158207</v>
      </c>
      <c r="L401" s="3">
        <v>745289</v>
      </c>
      <c r="M401" s="3">
        <v>927121</v>
      </c>
      <c r="N401" s="3">
        <v>2342661</v>
      </c>
    </row>
    <row r="402" spans="1:15" ht="12.75" x14ac:dyDescent="0.2">
      <c r="A402" s="2" t="s">
        <v>59</v>
      </c>
      <c r="B402" s="3">
        <v>20115</v>
      </c>
      <c r="C402" s="3">
        <v>121402</v>
      </c>
      <c r="D402" s="3">
        <v>866088</v>
      </c>
      <c r="E402" s="3">
        <v>1007605</v>
      </c>
      <c r="F402" s="3">
        <v>0</v>
      </c>
      <c r="G402" s="3">
        <v>13226</v>
      </c>
      <c r="H402" s="3">
        <v>410896</v>
      </c>
      <c r="I402" s="3">
        <v>424122</v>
      </c>
      <c r="J402" s="3">
        <v>23569</v>
      </c>
      <c r="K402" s="3">
        <v>157188</v>
      </c>
      <c r="L402" s="3">
        <v>739755</v>
      </c>
      <c r="M402" s="3">
        <v>920512</v>
      </c>
      <c r="N402" s="3">
        <v>2352239</v>
      </c>
    </row>
    <row r="403" spans="1:15" ht="12.75" x14ac:dyDescent="0.2">
      <c r="A403" s="2" t="s">
        <v>49</v>
      </c>
      <c r="B403" s="3">
        <v>17704</v>
      </c>
      <c r="C403" s="3">
        <v>105667</v>
      </c>
      <c r="D403" s="3">
        <v>874564</v>
      </c>
      <c r="E403" s="3">
        <v>997935</v>
      </c>
      <c r="F403" s="3">
        <v>0</v>
      </c>
      <c r="G403" s="3">
        <v>26266</v>
      </c>
      <c r="H403" s="3">
        <v>417614</v>
      </c>
      <c r="I403" s="3">
        <v>443880</v>
      </c>
      <c r="J403" s="3">
        <v>23571</v>
      </c>
      <c r="K403" s="3">
        <v>163712</v>
      </c>
      <c r="L403" s="3">
        <v>737251</v>
      </c>
      <c r="M403" s="3">
        <v>924534</v>
      </c>
      <c r="N403" s="3">
        <v>2366349</v>
      </c>
    </row>
    <row r="404" spans="1:15" ht="12.75" x14ac:dyDescent="0.2">
      <c r="A404" s="21" t="s">
        <v>62</v>
      </c>
    </row>
    <row r="405" spans="1:15" ht="12.75" x14ac:dyDescent="0.2">
      <c r="A405" s="2" t="s">
        <v>50</v>
      </c>
      <c r="B405" s="3">
        <f>20866+37</f>
        <v>20903</v>
      </c>
      <c r="C405" s="3">
        <f>105073+72</f>
        <v>105145</v>
      </c>
      <c r="D405" s="3">
        <f>713637+159236</f>
        <v>872873</v>
      </c>
      <c r="E405" s="3">
        <f t="shared" ref="E405:E416" si="71">D405+C405+B405</f>
        <v>998921</v>
      </c>
      <c r="F405" s="3">
        <v>0</v>
      </c>
      <c r="G405" s="3">
        <v>25659</v>
      </c>
      <c r="H405" s="3">
        <v>433908</v>
      </c>
      <c r="I405" s="3">
        <f t="shared" ref="I405:I407" si="72">H405+G405+F405</f>
        <v>459567</v>
      </c>
      <c r="J405" s="3">
        <v>23571</v>
      </c>
      <c r="K405" s="3">
        <v>163714</v>
      </c>
      <c r="L405" s="3">
        <v>727109</v>
      </c>
      <c r="M405" s="3">
        <f t="shared" ref="M405:M416" si="73">L405+K405+J405</f>
        <v>914394</v>
      </c>
      <c r="N405" s="3">
        <f t="shared" ref="N405:N407" si="74">M405+I405+E405</f>
        <v>2372882</v>
      </c>
    </row>
    <row r="406" spans="1:15" ht="12.75" x14ac:dyDescent="0.2">
      <c r="A406" s="2" t="s">
        <v>51</v>
      </c>
      <c r="B406" s="3">
        <f>21957+1</f>
        <v>21958</v>
      </c>
      <c r="C406" s="3">
        <f>114542+38</f>
        <v>114580</v>
      </c>
      <c r="D406" s="3">
        <f>734076+160291</f>
        <v>894367</v>
      </c>
      <c r="E406" s="3">
        <f t="shared" si="71"/>
        <v>1030905</v>
      </c>
      <c r="F406" s="3">
        <v>0</v>
      </c>
      <c r="G406" s="3">
        <v>24596</v>
      </c>
      <c r="H406" s="3">
        <v>436290</v>
      </c>
      <c r="I406" s="3">
        <f t="shared" si="72"/>
        <v>460886</v>
      </c>
      <c r="J406" s="3">
        <v>23615</v>
      </c>
      <c r="K406" s="3">
        <v>163464</v>
      </c>
      <c r="L406" s="3">
        <v>721345</v>
      </c>
      <c r="M406" s="3">
        <f t="shared" si="73"/>
        <v>908424</v>
      </c>
      <c r="N406" s="3">
        <f t="shared" si="74"/>
        <v>2400215</v>
      </c>
    </row>
    <row r="407" spans="1:15" ht="12.75" x14ac:dyDescent="0.2">
      <c r="A407" s="2" t="s">
        <v>52</v>
      </c>
      <c r="B407" s="3">
        <f>28459+3</f>
        <v>28462</v>
      </c>
      <c r="C407" s="3">
        <f>120411+37</f>
        <v>120448</v>
      </c>
      <c r="D407" s="3">
        <f>759786+161394</f>
        <v>921180</v>
      </c>
      <c r="E407" s="3">
        <f t="shared" si="71"/>
        <v>1070090</v>
      </c>
      <c r="F407" s="3">
        <v>0</v>
      </c>
      <c r="G407" s="3">
        <v>24087</v>
      </c>
      <c r="H407" s="3">
        <v>443454</v>
      </c>
      <c r="I407" s="3">
        <f t="shared" si="72"/>
        <v>467541</v>
      </c>
      <c r="J407" s="3">
        <v>16574</v>
      </c>
      <c r="K407" s="3">
        <v>163789</v>
      </c>
      <c r="L407" s="3">
        <v>718858</v>
      </c>
      <c r="M407" s="3">
        <f t="shared" si="73"/>
        <v>899221</v>
      </c>
      <c r="N407" s="3">
        <f t="shared" si="74"/>
        <v>2436852</v>
      </c>
    </row>
    <row r="408" spans="1:15" ht="12.75" x14ac:dyDescent="0.2">
      <c r="A408" s="2" t="s">
        <v>53</v>
      </c>
      <c r="B408" s="3">
        <f>21076+3</f>
        <v>21079</v>
      </c>
      <c r="C408" s="3">
        <f>123513+36</f>
        <v>123549</v>
      </c>
      <c r="D408" s="3">
        <f>775169+164753</f>
        <v>939922</v>
      </c>
      <c r="E408" s="3">
        <f t="shared" si="71"/>
        <v>1084550</v>
      </c>
      <c r="F408" s="3">
        <v>0</v>
      </c>
      <c r="G408" s="3">
        <v>23880</v>
      </c>
      <c r="H408" s="3">
        <v>450293</v>
      </c>
      <c r="I408" s="3">
        <f t="shared" ref="I408:I415" si="75">H408+G408+F408</f>
        <v>474173</v>
      </c>
      <c r="J408" s="3">
        <v>23200</v>
      </c>
      <c r="K408" s="3">
        <v>164046</v>
      </c>
      <c r="L408" s="3">
        <v>715157</v>
      </c>
      <c r="M408" s="3">
        <f t="shared" si="73"/>
        <v>902403</v>
      </c>
      <c r="N408" s="3">
        <f t="shared" ref="N408:N416" si="76">M408+I408+E408</f>
        <v>2461126</v>
      </c>
      <c r="O408" s="3"/>
    </row>
    <row r="409" spans="1:15" ht="12.75" x14ac:dyDescent="0.2">
      <c r="A409" s="2" t="s">
        <v>54</v>
      </c>
      <c r="B409" s="3">
        <f>30366+3</f>
        <v>30369</v>
      </c>
      <c r="C409" s="3">
        <f>120248+36</f>
        <v>120284</v>
      </c>
      <c r="D409" s="3">
        <f>783202+166463</f>
        <v>949665</v>
      </c>
      <c r="E409" s="3">
        <f t="shared" si="71"/>
        <v>1100318</v>
      </c>
      <c r="F409" s="3">
        <v>0</v>
      </c>
      <c r="G409" s="3">
        <v>22948</v>
      </c>
      <c r="H409" s="3">
        <v>452547</v>
      </c>
      <c r="I409" s="3">
        <f t="shared" si="75"/>
        <v>475495</v>
      </c>
      <c r="J409" s="3">
        <v>23244</v>
      </c>
      <c r="K409" s="3">
        <v>164769</v>
      </c>
      <c r="L409" s="3">
        <v>714783</v>
      </c>
      <c r="M409" s="3">
        <f t="shared" si="73"/>
        <v>902796</v>
      </c>
      <c r="N409" s="3">
        <f t="shared" si="76"/>
        <v>2478609</v>
      </c>
      <c r="O409" s="3"/>
    </row>
    <row r="410" spans="1:15" ht="12.75" x14ac:dyDescent="0.2">
      <c r="A410" s="2" t="s">
        <v>55</v>
      </c>
      <c r="B410" s="3">
        <f>29517+3</f>
        <v>29520</v>
      </c>
      <c r="C410" s="3">
        <f>130658+35</f>
        <v>130693</v>
      </c>
      <c r="D410" s="3">
        <f>792507+163858</f>
        <v>956365</v>
      </c>
      <c r="E410" s="3">
        <f t="shared" si="71"/>
        <v>1116578</v>
      </c>
      <c r="F410" s="3">
        <v>0</v>
      </c>
      <c r="G410" s="3">
        <v>20905</v>
      </c>
      <c r="H410" s="3">
        <v>453633</v>
      </c>
      <c r="I410" s="3">
        <f t="shared" si="75"/>
        <v>474538</v>
      </c>
      <c r="J410" s="3">
        <v>23244</v>
      </c>
      <c r="K410" s="3">
        <v>165098</v>
      </c>
      <c r="L410" s="3">
        <v>707564</v>
      </c>
      <c r="M410" s="3">
        <f t="shared" si="73"/>
        <v>895906</v>
      </c>
      <c r="N410" s="3">
        <f t="shared" si="76"/>
        <v>2487022</v>
      </c>
      <c r="O410" s="3"/>
    </row>
    <row r="411" spans="1:15" ht="12.75" x14ac:dyDescent="0.2">
      <c r="A411" s="2" t="s">
        <v>56</v>
      </c>
      <c r="B411" s="3">
        <f>24452+3</f>
        <v>24455</v>
      </c>
      <c r="C411" s="3">
        <f>132515+35</f>
        <v>132550</v>
      </c>
      <c r="D411" s="3">
        <f>791533+165595</f>
        <v>957128</v>
      </c>
      <c r="E411" s="3">
        <f t="shared" si="71"/>
        <v>1114133</v>
      </c>
      <c r="F411" s="3">
        <v>0</v>
      </c>
      <c r="G411" s="3">
        <v>13729</v>
      </c>
      <c r="H411" s="3">
        <v>453812</v>
      </c>
      <c r="I411" s="3">
        <f t="shared" si="75"/>
        <v>467541</v>
      </c>
      <c r="J411" s="3">
        <v>23252</v>
      </c>
      <c r="K411" s="3">
        <v>165413</v>
      </c>
      <c r="L411" s="3">
        <v>711887</v>
      </c>
      <c r="M411" s="3">
        <f t="shared" si="73"/>
        <v>900552</v>
      </c>
      <c r="N411" s="3">
        <f t="shared" si="76"/>
        <v>2482226</v>
      </c>
      <c r="O411" s="3"/>
    </row>
    <row r="412" spans="1:15" ht="12.75" x14ac:dyDescent="0.2">
      <c r="A412" s="2" t="s">
        <v>57</v>
      </c>
      <c r="B412" s="3">
        <f>26413+3</f>
        <v>26416</v>
      </c>
      <c r="C412" s="3">
        <f>131723+26</f>
        <v>131749</v>
      </c>
      <c r="D412" s="3">
        <f>784794+162587</f>
        <v>947381</v>
      </c>
      <c r="E412" s="3">
        <f t="shared" si="71"/>
        <v>1105546</v>
      </c>
      <c r="F412" s="3">
        <v>0</v>
      </c>
      <c r="G412" s="3">
        <v>13575</v>
      </c>
      <c r="H412" s="3">
        <v>451402</v>
      </c>
      <c r="I412" s="3">
        <f t="shared" si="75"/>
        <v>464977</v>
      </c>
      <c r="J412" s="3">
        <v>16663</v>
      </c>
      <c r="K412" s="3">
        <v>165789</v>
      </c>
      <c r="L412" s="3">
        <v>714005</v>
      </c>
      <c r="M412" s="3">
        <f t="shared" si="73"/>
        <v>896457</v>
      </c>
      <c r="N412" s="3">
        <f t="shared" si="76"/>
        <v>2466980</v>
      </c>
      <c r="O412" s="3"/>
    </row>
    <row r="413" spans="1:15" ht="12.75" x14ac:dyDescent="0.2">
      <c r="A413" s="2" t="s">
        <v>61</v>
      </c>
      <c r="B413" s="3">
        <f>23557+3</f>
        <v>23560</v>
      </c>
      <c r="C413" s="3">
        <f>107727+30</f>
        <v>107757</v>
      </c>
      <c r="D413" s="3">
        <v>96202</v>
      </c>
      <c r="E413" s="3">
        <f t="shared" si="71"/>
        <v>227519</v>
      </c>
      <c r="F413" s="3">
        <v>0</v>
      </c>
      <c r="G413" s="3">
        <v>11972</v>
      </c>
      <c r="H413" s="3">
        <v>454047</v>
      </c>
      <c r="I413" s="3">
        <f t="shared" si="75"/>
        <v>466019</v>
      </c>
      <c r="J413" s="3">
        <v>16666</v>
      </c>
      <c r="K413" s="3">
        <v>168364</v>
      </c>
      <c r="L413" s="3">
        <v>711011</v>
      </c>
      <c r="M413" s="3">
        <f t="shared" si="73"/>
        <v>896041</v>
      </c>
      <c r="N413" s="3">
        <f t="shared" si="76"/>
        <v>1589579</v>
      </c>
      <c r="O413" s="3"/>
    </row>
    <row r="414" spans="1:15" ht="12.75" x14ac:dyDescent="0.2">
      <c r="A414" s="2" t="s">
        <v>58</v>
      </c>
      <c r="B414" s="3">
        <f>25732+2</f>
        <v>25734</v>
      </c>
      <c r="C414" s="3">
        <f>102657+33</f>
        <v>102690</v>
      </c>
      <c r="D414" s="3">
        <v>979338</v>
      </c>
      <c r="E414" s="3">
        <f t="shared" si="71"/>
        <v>1107762</v>
      </c>
      <c r="F414" s="3">
        <v>0</v>
      </c>
      <c r="G414" s="3">
        <v>11169</v>
      </c>
      <c r="H414" s="3">
        <v>459066</v>
      </c>
      <c r="I414" s="3">
        <f t="shared" si="75"/>
        <v>470235</v>
      </c>
      <c r="J414" s="3">
        <v>16673</v>
      </c>
      <c r="K414" s="3">
        <v>168367</v>
      </c>
      <c r="L414" s="3">
        <v>709575</v>
      </c>
      <c r="M414" s="3">
        <f t="shared" si="73"/>
        <v>894615</v>
      </c>
      <c r="N414" s="3">
        <f t="shared" si="76"/>
        <v>2472612</v>
      </c>
      <c r="O414" s="3"/>
    </row>
    <row r="415" spans="1:15" ht="12.75" x14ac:dyDescent="0.2">
      <c r="A415" s="2" t="s">
        <v>59</v>
      </c>
      <c r="B415" s="3">
        <f>19684+1</f>
        <v>19685</v>
      </c>
      <c r="C415" s="3">
        <f>112787+21</f>
        <v>112808</v>
      </c>
      <c r="D415" s="3">
        <v>983832</v>
      </c>
      <c r="E415" s="3">
        <f t="shared" si="71"/>
        <v>1116325</v>
      </c>
      <c r="F415" s="3">
        <v>0</v>
      </c>
      <c r="G415" s="3">
        <v>6935</v>
      </c>
      <c r="H415" s="3">
        <v>461156</v>
      </c>
      <c r="I415" s="3">
        <f t="shared" si="75"/>
        <v>468091</v>
      </c>
      <c r="J415" s="3">
        <v>16704</v>
      </c>
      <c r="K415" s="3">
        <v>167525</v>
      </c>
      <c r="L415" s="3">
        <v>709575</v>
      </c>
      <c r="M415" s="3">
        <f t="shared" si="73"/>
        <v>893804</v>
      </c>
      <c r="N415" s="3">
        <f t="shared" si="76"/>
        <v>2478220</v>
      </c>
      <c r="O415" s="3"/>
    </row>
    <row r="416" spans="1:15" ht="12.75" x14ac:dyDescent="0.2">
      <c r="A416" s="2" t="s">
        <v>49</v>
      </c>
      <c r="B416" s="3">
        <f>27527+1</f>
        <v>27528</v>
      </c>
      <c r="C416" s="3">
        <f>110297+17</f>
        <v>110314</v>
      </c>
      <c r="D416" s="3">
        <f>849479+164615</f>
        <v>1014094</v>
      </c>
      <c r="E416" s="3">
        <f t="shared" si="71"/>
        <v>1151936</v>
      </c>
      <c r="F416" s="3">
        <v>0</v>
      </c>
      <c r="G416" s="3">
        <v>2904</v>
      </c>
      <c r="H416" s="3">
        <v>466749</v>
      </c>
      <c r="I416" s="3">
        <f>H416+G416+F416</f>
        <v>469653</v>
      </c>
      <c r="J416" s="3">
        <v>16705</v>
      </c>
      <c r="K416" s="3">
        <v>167441</v>
      </c>
      <c r="L416" s="3">
        <v>707156</v>
      </c>
      <c r="M416" s="3">
        <f t="shared" si="73"/>
        <v>891302</v>
      </c>
      <c r="N416" s="3">
        <f t="shared" si="76"/>
        <v>2512891</v>
      </c>
      <c r="O416" s="3"/>
    </row>
    <row r="417" spans="1:15" ht="12.75" x14ac:dyDescent="0.2">
      <c r="A417" s="21" t="s">
        <v>64</v>
      </c>
      <c r="C417" s="3"/>
      <c r="H417" s="3"/>
      <c r="K417" s="3"/>
      <c r="L417" s="3"/>
    </row>
    <row r="418" spans="1:15" ht="12.75" x14ac:dyDescent="0.2">
      <c r="A418" s="2" t="s">
        <v>50</v>
      </c>
      <c r="B418" s="3">
        <v>29011</v>
      </c>
      <c r="C418" s="3">
        <v>102791</v>
      </c>
      <c r="D418" s="3">
        <v>1030896</v>
      </c>
      <c r="E418" s="3">
        <v>1162698</v>
      </c>
      <c r="F418" s="3">
        <v>0</v>
      </c>
      <c r="G418" s="3">
        <v>5458</v>
      </c>
      <c r="H418" s="3">
        <v>478095</v>
      </c>
      <c r="I418" s="3">
        <v>483553</v>
      </c>
      <c r="J418" s="3">
        <v>16710</v>
      </c>
      <c r="K418" s="3">
        <v>166816</v>
      </c>
      <c r="L418" s="3">
        <v>707567</v>
      </c>
      <c r="M418" s="3">
        <v>891093</v>
      </c>
      <c r="N418" s="3">
        <v>2537344</v>
      </c>
      <c r="O418" s="3"/>
    </row>
    <row r="419" spans="1:15" ht="12.75" x14ac:dyDescent="0.2">
      <c r="A419" s="2" t="s">
        <v>51</v>
      </c>
      <c r="B419" s="3">
        <v>21351</v>
      </c>
      <c r="C419" s="3">
        <v>117228</v>
      </c>
      <c r="D419" s="3">
        <v>1057170</v>
      </c>
      <c r="E419" s="3">
        <v>1195749</v>
      </c>
      <c r="F419" s="3">
        <v>0</v>
      </c>
      <c r="G419" s="3">
        <v>5321</v>
      </c>
      <c r="H419" s="3">
        <v>478866</v>
      </c>
      <c r="I419" s="3">
        <v>484187</v>
      </c>
      <c r="J419" s="3">
        <v>16724</v>
      </c>
      <c r="K419" s="3">
        <v>164728</v>
      </c>
      <c r="L419" s="3">
        <v>705141</v>
      </c>
      <c r="M419" s="3">
        <v>886593</v>
      </c>
      <c r="N419" s="3">
        <v>2566529</v>
      </c>
      <c r="O419" s="3"/>
    </row>
    <row r="420" spans="1:15" ht="12.75" x14ac:dyDescent="0.2">
      <c r="A420" s="2" t="s">
        <v>52</v>
      </c>
      <c r="B420" s="3">
        <v>17667</v>
      </c>
      <c r="C420" s="3">
        <v>128395</v>
      </c>
      <c r="D420" s="3">
        <v>1099606</v>
      </c>
      <c r="E420" s="3">
        <v>1245668</v>
      </c>
      <c r="F420" s="3">
        <v>0</v>
      </c>
      <c r="G420" s="3">
        <v>5283</v>
      </c>
      <c r="H420" s="3">
        <v>487279</v>
      </c>
      <c r="I420" s="3">
        <v>492562</v>
      </c>
      <c r="J420" s="3">
        <v>5461</v>
      </c>
      <c r="K420" s="3">
        <v>165303</v>
      </c>
      <c r="L420" s="3">
        <v>700704</v>
      </c>
      <c r="M420" s="3">
        <v>871468</v>
      </c>
      <c r="N420" s="3">
        <v>2609698</v>
      </c>
      <c r="O420" s="3"/>
    </row>
    <row r="421" spans="1:15" ht="12.75" x14ac:dyDescent="0.2">
      <c r="A421" s="2" t="s">
        <v>53</v>
      </c>
      <c r="B421" s="3">
        <v>20813</v>
      </c>
      <c r="C421" s="3">
        <v>116430</v>
      </c>
      <c r="D421" s="3">
        <v>1099077</v>
      </c>
      <c r="E421" s="3">
        <v>1236320</v>
      </c>
      <c r="F421" s="3">
        <v>0</v>
      </c>
      <c r="G421" s="3">
        <v>5274</v>
      </c>
      <c r="H421" s="3">
        <v>501985</v>
      </c>
      <c r="I421" s="3">
        <v>507259</v>
      </c>
      <c r="J421" s="3">
        <v>5467</v>
      </c>
      <c r="K421" s="3">
        <v>165361</v>
      </c>
      <c r="L421" s="3">
        <v>696089</v>
      </c>
      <c r="M421" s="3">
        <v>866917</v>
      </c>
      <c r="N421" s="3">
        <v>2610496</v>
      </c>
      <c r="O421" s="3"/>
    </row>
    <row r="422" spans="1:15" ht="12.75" x14ac:dyDescent="0.2">
      <c r="A422" s="2" t="s">
        <v>54</v>
      </c>
      <c r="B422" s="3">
        <v>24140</v>
      </c>
      <c r="C422" s="3">
        <v>127113</v>
      </c>
      <c r="D422" s="3">
        <v>1101010</v>
      </c>
      <c r="E422" s="3">
        <v>1252263</v>
      </c>
      <c r="F422" s="3">
        <v>0</v>
      </c>
      <c r="G422" s="3">
        <v>5356</v>
      </c>
      <c r="H422" s="3">
        <v>497197</v>
      </c>
      <c r="I422" s="3">
        <v>502553</v>
      </c>
      <c r="J422" s="3">
        <v>5474</v>
      </c>
      <c r="K422" s="3">
        <v>164875</v>
      </c>
      <c r="L422" s="3">
        <v>689598</v>
      </c>
      <c r="M422" s="3">
        <v>859947</v>
      </c>
      <c r="N422" s="3">
        <v>2614763</v>
      </c>
      <c r="O422" s="3"/>
    </row>
    <row r="423" spans="1:15" ht="12.75" x14ac:dyDescent="0.2">
      <c r="A423" s="2" t="s">
        <v>55</v>
      </c>
      <c r="B423" s="3">
        <v>19804</v>
      </c>
      <c r="C423" s="3">
        <v>126317</v>
      </c>
      <c r="D423" s="3">
        <v>1081496</v>
      </c>
      <c r="E423" s="3">
        <v>1227617</v>
      </c>
      <c r="F423" s="3">
        <v>0</v>
      </c>
      <c r="G423" s="3">
        <v>5316</v>
      </c>
      <c r="H423" s="3">
        <v>528849</v>
      </c>
      <c r="I423" s="3">
        <v>534165</v>
      </c>
      <c r="J423" s="3">
        <v>5474</v>
      </c>
      <c r="K423" s="3">
        <v>164795</v>
      </c>
      <c r="L423" s="3">
        <v>686925</v>
      </c>
      <c r="M423" s="3">
        <v>857194</v>
      </c>
      <c r="N423" s="3">
        <v>2618976</v>
      </c>
      <c r="O423" s="3"/>
    </row>
    <row r="424" spans="1:15" ht="12.75" x14ac:dyDescent="0.2">
      <c r="A424" s="2" t="s">
        <v>56</v>
      </c>
      <c r="B424" s="3">
        <v>20114</v>
      </c>
      <c r="C424" s="3">
        <v>118774</v>
      </c>
      <c r="D424" s="3">
        <v>1185638</v>
      </c>
      <c r="E424" s="3">
        <v>1324526</v>
      </c>
      <c r="F424" s="3">
        <v>0</v>
      </c>
      <c r="G424" s="3">
        <v>5234</v>
      </c>
      <c r="H424" s="3">
        <v>526187</v>
      </c>
      <c r="I424" s="3">
        <v>531421</v>
      </c>
      <c r="J424" s="3">
        <v>5476</v>
      </c>
      <c r="K424" s="3">
        <v>155168</v>
      </c>
      <c r="L424" s="3">
        <v>682070</v>
      </c>
      <c r="M424" s="3">
        <v>842714</v>
      </c>
      <c r="N424" s="3">
        <v>2698661</v>
      </c>
      <c r="O424" s="3"/>
    </row>
    <row r="425" spans="1:15" ht="12.75" x14ac:dyDescent="0.2">
      <c r="A425" s="2" t="s">
        <v>57</v>
      </c>
      <c r="B425" s="3">
        <v>17401</v>
      </c>
      <c r="C425" s="3">
        <v>105945</v>
      </c>
      <c r="D425" s="3">
        <v>1200720</v>
      </c>
      <c r="E425" s="3">
        <v>1324066</v>
      </c>
      <c r="F425" s="3">
        <v>0</v>
      </c>
      <c r="G425" s="3">
        <v>5300</v>
      </c>
      <c r="H425" s="3">
        <v>520228</v>
      </c>
      <c r="I425" s="3">
        <v>525528</v>
      </c>
      <c r="J425" s="3">
        <v>5480</v>
      </c>
      <c r="K425" s="3">
        <v>155392</v>
      </c>
      <c r="L425" s="3">
        <v>667835</v>
      </c>
      <c r="M425" s="3">
        <v>828707</v>
      </c>
      <c r="N425" s="3">
        <v>2678301</v>
      </c>
      <c r="O425" s="3"/>
    </row>
    <row r="426" spans="1:15" ht="12.75" x14ac:dyDescent="0.2">
      <c r="A426" s="2" t="s">
        <v>61</v>
      </c>
      <c r="B426" s="3">
        <v>19432</v>
      </c>
      <c r="C426" s="3">
        <v>109292</v>
      </c>
      <c r="D426" s="3">
        <v>1056958</v>
      </c>
      <c r="E426" s="3">
        <v>1185682</v>
      </c>
      <c r="F426" s="3">
        <v>2</v>
      </c>
      <c r="G426" s="3">
        <v>5402</v>
      </c>
      <c r="H426" s="3">
        <v>673040</v>
      </c>
      <c r="I426" s="3">
        <v>678444</v>
      </c>
      <c r="J426" s="3">
        <v>5480</v>
      </c>
      <c r="K426" s="3">
        <v>155986</v>
      </c>
      <c r="L426" s="3">
        <v>665147</v>
      </c>
      <c r="M426" s="3">
        <v>826613</v>
      </c>
      <c r="N426" s="3">
        <v>2690739</v>
      </c>
      <c r="O426" s="3"/>
    </row>
    <row r="427" spans="1:15" ht="12.75" x14ac:dyDescent="0.2">
      <c r="A427" s="2" t="s">
        <v>58</v>
      </c>
      <c r="B427" s="3">
        <v>13220</v>
      </c>
      <c r="C427" s="3">
        <v>110963</v>
      </c>
      <c r="D427" s="3">
        <v>933709</v>
      </c>
      <c r="E427" s="3">
        <v>1057892</v>
      </c>
      <c r="F427" s="3">
        <v>2</v>
      </c>
      <c r="G427" s="3">
        <v>5404</v>
      </c>
      <c r="H427" s="3">
        <v>671010</v>
      </c>
      <c r="I427" s="3">
        <v>676416</v>
      </c>
      <c r="J427" s="3">
        <v>5482</v>
      </c>
      <c r="K427" s="3">
        <v>150488</v>
      </c>
      <c r="L427" s="3">
        <v>662043</v>
      </c>
      <c r="M427" s="3">
        <v>818013</v>
      </c>
      <c r="N427" s="3">
        <v>2552321</v>
      </c>
      <c r="O427" s="3"/>
    </row>
    <row r="428" spans="1:15" ht="12.75" x14ac:dyDescent="0.2">
      <c r="A428" s="2" t="s">
        <v>59</v>
      </c>
      <c r="B428" s="3">
        <v>12032</v>
      </c>
      <c r="C428" s="3">
        <v>116323</v>
      </c>
      <c r="D428" s="3">
        <v>948762</v>
      </c>
      <c r="E428" s="3">
        <v>1077117</v>
      </c>
      <c r="F428" s="3">
        <v>2</v>
      </c>
      <c r="G428" s="3">
        <v>6289</v>
      </c>
      <c r="H428" s="3">
        <v>674147</v>
      </c>
      <c r="I428" s="3">
        <v>680438</v>
      </c>
      <c r="J428" s="3">
        <v>5486</v>
      </c>
      <c r="K428" s="3">
        <v>145590</v>
      </c>
      <c r="L428" s="3">
        <v>656595</v>
      </c>
      <c r="M428" s="3">
        <v>807671</v>
      </c>
      <c r="N428" s="3">
        <v>2565226</v>
      </c>
      <c r="O428" s="3"/>
    </row>
    <row r="429" spans="1:15" ht="12.75" x14ac:dyDescent="0.2">
      <c r="A429" s="2" t="s">
        <v>49</v>
      </c>
      <c r="B429" s="3">
        <v>11031</v>
      </c>
      <c r="C429" s="3">
        <v>125426</v>
      </c>
      <c r="D429" s="3">
        <v>933172</v>
      </c>
      <c r="E429" s="3">
        <v>1069629</v>
      </c>
      <c r="F429" s="3">
        <v>2</v>
      </c>
      <c r="G429" s="3">
        <v>4126</v>
      </c>
      <c r="H429" s="3">
        <v>680909</v>
      </c>
      <c r="I429" s="3">
        <v>685037</v>
      </c>
      <c r="J429" s="3">
        <v>5487</v>
      </c>
      <c r="K429" s="3">
        <v>144874</v>
      </c>
      <c r="L429" s="3">
        <v>647276</v>
      </c>
      <c r="M429" s="3">
        <v>797637</v>
      </c>
      <c r="N429" s="3">
        <v>2552303</v>
      </c>
      <c r="O429" s="3"/>
    </row>
    <row r="430" spans="1:15" ht="12.75" x14ac:dyDescent="0.2">
      <c r="A430" s="21" t="s">
        <v>65</v>
      </c>
      <c r="B430" s="3"/>
      <c r="C430" s="3"/>
      <c r="D430" s="27"/>
      <c r="E430" s="3"/>
      <c r="F430" s="3"/>
      <c r="G430" s="3"/>
      <c r="H430" s="27"/>
      <c r="I430" s="3"/>
      <c r="J430" s="3"/>
      <c r="K430" s="3"/>
      <c r="L430" s="3"/>
      <c r="M430" s="3"/>
      <c r="N430" s="3"/>
      <c r="O430" s="3"/>
    </row>
    <row r="431" spans="1:15" ht="12.75" x14ac:dyDescent="0.2">
      <c r="A431" s="2" t="s">
        <v>50</v>
      </c>
      <c r="B431" s="3">
        <v>14334</v>
      </c>
      <c r="C431" s="3">
        <v>115040</v>
      </c>
      <c r="D431" s="3">
        <v>948677</v>
      </c>
      <c r="E431" s="3">
        <v>1078051</v>
      </c>
      <c r="F431" s="3">
        <v>2</v>
      </c>
      <c r="G431" s="3">
        <v>4142</v>
      </c>
      <c r="H431" s="3">
        <v>678561</v>
      </c>
      <c r="I431" s="3">
        <v>682705</v>
      </c>
      <c r="J431" s="3">
        <v>5489</v>
      </c>
      <c r="K431" s="3">
        <v>141999</v>
      </c>
      <c r="L431" s="3">
        <v>639951</v>
      </c>
      <c r="M431" s="3">
        <v>787439</v>
      </c>
      <c r="N431" s="3">
        <v>2548195</v>
      </c>
      <c r="O431" s="3"/>
    </row>
    <row r="432" spans="1:15" ht="12.75" x14ac:dyDescent="0.2">
      <c r="A432" s="2" t="s">
        <v>51</v>
      </c>
      <c r="B432" s="3">
        <v>12055</v>
      </c>
      <c r="C432" s="3">
        <v>120905</v>
      </c>
      <c r="D432" s="3">
        <v>969385</v>
      </c>
      <c r="E432" s="3">
        <v>1102345</v>
      </c>
      <c r="F432" s="3">
        <v>2</v>
      </c>
      <c r="G432" s="3">
        <v>4187</v>
      </c>
      <c r="H432" s="3">
        <v>684373</v>
      </c>
      <c r="I432" s="3">
        <v>688562</v>
      </c>
      <c r="J432" s="3">
        <v>5491</v>
      </c>
      <c r="K432" s="3">
        <v>142096</v>
      </c>
      <c r="L432" s="3">
        <v>637365</v>
      </c>
      <c r="M432" s="3">
        <v>784952</v>
      </c>
      <c r="N432" s="3">
        <v>2575859</v>
      </c>
      <c r="O432" s="3"/>
    </row>
    <row r="433" spans="1:15" ht="12.75" x14ac:dyDescent="0.2">
      <c r="A433" s="2" t="s">
        <v>52</v>
      </c>
      <c r="B433" s="3">
        <v>12132</v>
      </c>
      <c r="C433" s="3">
        <v>142187</v>
      </c>
      <c r="D433" s="3">
        <v>980449</v>
      </c>
      <c r="E433" s="3">
        <v>1134768</v>
      </c>
      <c r="F433" s="3">
        <v>2</v>
      </c>
      <c r="G433" s="3">
        <v>5227</v>
      </c>
      <c r="H433" s="3">
        <v>686202</v>
      </c>
      <c r="I433" s="3">
        <v>691431</v>
      </c>
      <c r="J433" s="3">
        <v>5491</v>
      </c>
      <c r="K433" s="3">
        <v>114702</v>
      </c>
      <c r="L433" s="3">
        <v>636854</v>
      </c>
      <c r="M433" s="3">
        <v>757047</v>
      </c>
      <c r="N433" s="3">
        <v>2583246</v>
      </c>
      <c r="O433" s="3"/>
    </row>
    <row r="434" spans="1:15" ht="12.75" x14ac:dyDescent="0.2">
      <c r="A434" s="2" t="s">
        <v>53</v>
      </c>
      <c r="B434" s="3">
        <v>23147</v>
      </c>
      <c r="C434" s="3">
        <v>104490</v>
      </c>
      <c r="D434" s="3">
        <v>969155</v>
      </c>
      <c r="E434" s="3">
        <v>1096792</v>
      </c>
      <c r="F434" s="3">
        <v>2</v>
      </c>
      <c r="G434" s="3">
        <v>5226</v>
      </c>
      <c r="H434" s="3">
        <v>690048</v>
      </c>
      <c r="I434" s="3">
        <v>695276</v>
      </c>
      <c r="J434" s="3">
        <v>5494</v>
      </c>
      <c r="K434" s="3">
        <v>100236</v>
      </c>
      <c r="L434" s="3">
        <v>638193</v>
      </c>
      <c r="M434" s="3">
        <v>743923</v>
      </c>
      <c r="N434" s="3">
        <v>2535991</v>
      </c>
      <c r="O434" s="3"/>
    </row>
    <row r="435" spans="1:15" ht="12.75" x14ac:dyDescent="0.2">
      <c r="A435" s="2" t="s">
        <v>54</v>
      </c>
      <c r="B435" s="3">
        <v>15591</v>
      </c>
      <c r="C435" s="3">
        <v>115530</v>
      </c>
      <c r="D435" s="3">
        <v>945851</v>
      </c>
      <c r="E435" s="3">
        <v>1076972</v>
      </c>
      <c r="F435" s="3">
        <v>2</v>
      </c>
      <c r="G435" s="3">
        <v>5210</v>
      </c>
      <c r="H435" s="3">
        <v>684631</v>
      </c>
      <c r="I435" s="3">
        <v>689843</v>
      </c>
      <c r="J435" s="3">
        <v>5496</v>
      </c>
      <c r="K435" s="3">
        <v>97515</v>
      </c>
      <c r="L435" s="3">
        <v>632229</v>
      </c>
      <c r="M435" s="3">
        <v>735240</v>
      </c>
      <c r="N435" s="3">
        <v>2502055</v>
      </c>
      <c r="O435" s="3"/>
    </row>
    <row r="436" spans="1:15" ht="12.75" x14ac:dyDescent="0.2">
      <c r="A436" s="2" t="s">
        <v>55</v>
      </c>
      <c r="B436" s="3">
        <v>17111</v>
      </c>
      <c r="C436" s="3">
        <v>112136</v>
      </c>
      <c r="D436" s="3">
        <v>944209</v>
      </c>
      <c r="E436" s="3">
        <v>1073456</v>
      </c>
      <c r="F436" s="3">
        <v>0</v>
      </c>
      <c r="G436" s="3">
        <v>5853</v>
      </c>
      <c r="H436" s="3">
        <v>692036</v>
      </c>
      <c r="I436" s="3">
        <v>697889</v>
      </c>
      <c r="J436" s="3">
        <v>5496</v>
      </c>
      <c r="K436" s="3">
        <v>70030</v>
      </c>
      <c r="L436" s="3">
        <v>631636</v>
      </c>
      <c r="M436" s="3">
        <v>707162</v>
      </c>
      <c r="N436" s="3">
        <v>2478507</v>
      </c>
      <c r="O436" s="3"/>
    </row>
    <row r="437" spans="1:15" ht="12.75" x14ac:dyDescent="0.2">
      <c r="A437" s="2" t="s">
        <v>56</v>
      </c>
      <c r="B437" s="3">
        <v>8621</v>
      </c>
      <c r="C437" s="3">
        <v>103519</v>
      </c>
      <c r="D437" s="3">
        <v>981308</v>
      </c>
      <c r="E437" s="3">
        <v>1093448</v>
      </c>
      <c r="F437" s="3">
        <v>0</v>
      </c>
      <c r="G437" s="3">
        <v>5832</v>
      </c>
      <c r="H437" s="3">
        <v>683305</v>
      </c>
      <c r="I437" s="3">
        <v>689137</v>
      </c>
      <c r="J437" s="3">
        <v>5497</v>
      </c>
      <c r="K437" s="3">
        <v>59190</v>
      </c>
      <c r="L437" s="3">
        <v>630956</v>
      </c>
      <c r="M437" s="3">
        <v>695643</v>
      </c>
      <c r="N437" s="3">
        <v>2478228</v>
      </c>
      <c r="O437" s="3"/>
    </row>
    <row r="438" spans="1:15" ht="12.75" x14ac:dyDescent="0.2">
      <c r="A438" s="2" t="s">
        <v>57</v>
      </c>
      <c r="B438" s="3">
        <v>7617</v>
      </c>
      <c r="C438" s="3">
        <v>105737</v>
      </c>
      <c r="D438" s="3">
        <v>976913</v>
      </c>
      <c r="E438" s="3">
        <v>1090267</v>
      </c>
      <c r="F438" s="3">
        <v>0</v>
      </c>
      <c r="G438" s="3">
        <v>5876</v>
      </c>
      <c r="H438" s="3">
        <v>683705</v>
      </c>
      <c r="I438" s="3">
        <v>689581</v>
      </c>
      <c r="J438" s="3">
        <v>5499</v>
      </c>
      <c r="K438" s="3">
        <v>59420</v>
      </c>
      <c r="L438" s="3">
        <v>635020</v>
      </c>
      <c r="M438" s="3">
        <v>699939</v>
      </c>
      <c r="N438" s="3">
        <v>2479787</v>
      </c>
      <c r="O438" s="3"/>
    </row>
    <row r="439" spans="1:15" ht="12.75" x14ac:dyDescent="0.2">
      <c r="A439" s="2" t="s">
        <v>61</v>
      </c>
      <c r="B439" s="3">
        <v>16497</v>
      </c>
      <c r="C439" s="3">
        <v>112292</v>
      </c>
      <c r="D439" s="3">
        <v>967488</v>
      </c>
      <c r="E439" s="3">
        <v>1096277</v>
      </c>
      <c r="F439" s="3">
        <v>0</v>
      </c>
      <c r="G439" s="3">
        <v>6797</v>
      </c>
      <c r="H439" s="3">
        <v>687269</v>
      </c>
      <c r="I439" s="3">
        <v>694066</v>
      </c>
      <c r="J439" s="3">
        <v>5499</v>
      </c>
      <c r="K439" s="3">
        <v>59519</v>
      </c>
      <c r="L439" s="3">
        <v>633651</v>
      </c>
      <c r="M439" s="3">
        <v>698669</v>
      </c>
      <c r="N439" s="3">
        <v>2489012</v>
      </c>
      <c r="O439" s="3"/>
    </row>
    <row r="440" spans="1:15" ht="12.75" x14ac:dyDescent="0.2">
      <c r="A440" s="2" t="s">
        <v>58</v>
      </c>
      <c r="B440" s="3">
        <v>10407</v>
      </c>
      <c r="C440" s="3">
        <v>109708</v>
      </c>
      <c r="D440" s="3">
        <v>973241</v>
      </c>
      <c r="E440" s="3">
        <v>1093356</v>
      </c>
      <c r="F440" s="3">
        <v>0</v>
      </c>
      <c r="G440" s="3">
        <v>7122</v>
      </c>
      <c r="H440" s="3">
        <v>691133</v>
      </c>
      <c r="I440" s="3">
        <v>698255</v>
      </c>
      <c r="J440" s="3">
        <v>5500</v>
      </c>
      <c r="K440" s="3">
        <v>57233</v>
      </c>
      <c r="L440" s="3">
        <v>635032</v>
      </c>
      <c r="M440" s="3">
        <v>697765</v>
      </c>
      <c r="N440" s="3">
        <v>2489376</v>
      </c>
      <c r="O440" s="3"/>
    </row>
    <row r="441" spans="1:15" ht="12.75" x14ac:dyDescent="0.2">
      <c r="A441" s="2" t="s">
        <v>59</v>
      </c>
      <c r="B441" s="3">
        <v>12277</v>
      </c>
      <c r="C441" s="3">
        <v>114139</v>
      </c>
      <c r="D441" s="3">
        <v>991447</v>
      </c>
      <c r="E441" s="3">
        <v>1117863</v>
      </c>
      <c r="F441" s="3">
        <v>0</v>
      </c>
      <c r="G441" s="3">
        <v>7052</v>
      </c>
      <c r="H441" s="3">
        <v>687978</v>
      </c>
      <c r="I441" s="3">
        <v>695030</v>
      </c>
      <c r="J441" s="3">
        <v>5502</v>
      </c>
      <c r="K441" s="3">
        <v>62227</v>
      </c>
      <c r="L441" s="3">
        <v>633471</v>
      </c>
      <c r="M441" s="3">
        <v>701200</v>
      </c>
      <c r="N441" s="3">
        <v>2514093</v>
      </c>
      <c r="O441" s="3"/>
    </row>
    <row r="442" spans="1:15" ht="12.75" x14ac:dyDescent="0.2">
      <c r="A442" s="2" t="s">
        <v>49</v>
      </c>
      <c r="B442" s="3">
        <v>6181</v>
      </c>
      <c r="C442" s="3">
        <v>113040</v>
      </c>
      <c r="D442" s="3">
        <v>1029855</v>
      </c>
      <c r="E442" s="3">
        <v>1149076</v>
      </c>
      <c r="F442" s="3">
        <v>0</v>
      </c>
      <c r="G442" s="3">
        <v>8248</v>
      </c>
      <c r="H442" s="3">
        <v>669704</v>
      </c>
      <c r="I442" s="3">
        <v>677952</v>
      </c>
      <c r="J442" s="3">
        <v>5503</v>
      </c>
      <c r="K442" s="3">
        <v>62436</v>
      </c>
      <c r="L442" s="3">
        <v>631174</v>
      </c>
      <c r="M442" s="3">
        <v>699113</v>
      </c>
      <c r="N442" s="3">
        <v>2526141</v>
      </c>
      <c r="O442" s="3"/>
    </row>
    <row r="443" spans="1:15" ht="12.75" x14ac:dyDescent="0.2">
      <c r="A443" s="21" t="s">
        <v>66</v>
      </c>
      <c r="I443" s="3"/>
    </row>
    <row r="444" spans="1:15" ht="12.75" x14ac:dyDescent="0.2">
      <c r="A444" s="2" t="s">
        <v>50</v>
      </c>
      <c r="B444" s="3">
        <v>5908</v>
      </c>
      <c r="C444" s="3">
        <v>109525</v>
      </c>
      <c r="D444" s="3">
        <v>1056909</v>
      </c>
      <c r="E444" s="3">
        <v>1172342</v>
      </c>
      <c r="F444" s="3">
        <v>0</v>
      </c>
      <c r="G444" s="3">
        <v>8796</v>
      </c>
      <c r="H444" s="3">
        <v>668354</v>
      </c>
      <c r="I444" s="3">
        <v>677150</v>
      </c>
      <c r="J444" s="3">
        <v>5504</v>
      </c>
      <c r="K444" s="3">
        <v>60995</v>
      </c>
      <c r="L444" s="3">
        <v>631626</v>
      </c>
      <c r="M444" s="3">
        <v>698125</v>
      </c>
      <c r="N444" s="3">
        <v>2547617</v>
      </c>
      <c r="O444" s="3"/>
    </row>
    <row r="445" spans="1:15" ht="12.75" x14ac:dyDescent="0.2">
      <c r="A445" s="2" t="s">
        <v>51</v>
      </c>
      <c r="B445" s="3">
        <v>7182</v>
      </c>
      <c r="C445" s="3">
        <v>94434</v>
      </c>
      <c r="D445" s="3">
        <v>1075088</v>
      </c>
      <c r="E445" s="3">
        <v>1176704</v>
      </c>
      <c r="F445" s="3">
        <v>0</v>
      </c>
      <c r="G445" s="3">
        <v>9167</v>
      </c>
      <c r="H445" s="3">
        <v>667864</v>
      </c>
      <c r="I445" s="3">
        <v>677031</v>
      </c>
      <c r="J445" s="3">
        <v>5844</v>
      </c>
      <c r="K445" s="3">
        <v>72680</v>
      </c>
      <c r="L445" s="3">
        <v>629898</v>
      </c>
      <c r="M445" s="3">
        <v>708422</v>
      </c>
      <c r="N445" s="3">
        <v>2562157</v>
      </c>
      <c r="O445" s="3"/>
    </row>
    <row r="446" spans="1:15" ht="12.75" x14ac:dyDescent="0.2">
      <c r="A446" s="2" t="s">
        <v>52</v>
      </c>
      <c r="B446" s="3">
        <v>4734</v>
      </c>
      <c r="C446" s="3">
        <v>99839</v>
      </c>
      <c r="D446" s="3">
        <v>1091828</v>
      </c>
      <c r="E446" s="3">
        <v>1196401</v>
      </c>
      <c r="F446" s="3">
        <v>0</v>
      </c>
      <c r="G446" s="3">
        <v>10247</v>
      </c>
      <c r="H446" s="3">
        <v>677130</v>
      </c>
      <c r="I446" s="3">
        <v>687377</v>
      </c>
      <c r="J446" s="3">
        <v>5506</v>
      </c>
      <c r="K446" s="3">
        <v>72751</v>
      </c>
      <c r="L446" s="3">
        <v>631340</v>
      </c>
      <c r="M446" s="3">
        <v>709597</v>
      </c>
      <c r="N446" s="3">
        <v>2593375</v>
      </c>
      <c r="O446" s="3"/>
    </row>
    <row r="447" spans="1:15" ht="12.75" x14ac:dyDescent="0.2">
      <c r="A447" s="2" t="s">
        <v>53</v>
      </c>
      <c r="B447" s="3">
        <v>11762</v>
      </c>
      <c r="C447" s="3">
        <v>98119</v>
      </c>
      <c r="D447" s="3">
        <v>1097272</v>
      </c>
      <c r="E447" s="3">
        <v>1207153</v>
      </c>
      <c r="F447" s="3">
        <v>0</v>
      </c>
      <c r="G447" s="3">
        <v>10551</v>
      </c>
      <c r="H447" s="3">
        <v>679440</v>
      </c>
      <c r="I447" s="3">
        <v>689991</v>
      </c>
      <c r="J447" s="3">
        <v>5507</v>
      </c>
      <c r="K447" s="3">
        <v>72763</v>
      </c>
      <c r="L447" s="3">
        <v>614461</v>
      </c>
      <c r="M447" s="3">
        <v>692731</v>
      </c>
      <c r="N447" s="3">
        <v>2589875</v>
      </c>
      <c r="O447" s="3"/>
    </row>
    <row r="448" spans="1:15" ht="12.75" x14ac:dyDescent="0.2">
      <c r="A448" s="2" t="s">
        <v>54</v>
      </c>
      <c r="B448" s="3">
        <v>9530</v>
      </c>
      <c r="C448" s="3">
        <v>104242</v>
      </c>
      <c r="D448" s="3">
        <v>1074569</v>
      </c>
      <c r="E448" s="3">
        <v>1188341</v>
      </c>
      <c r="F448" s="3">
        <v>0</v>
      </c>
      <c r="G448" s="3">
        <v>10424</v>
      </c>
      <c r="H448" s="3">
        <v>679779</v>
      </c>
      <c r="I448" s="3">
        <v>690203</v>
      </c>
      <c r="J448" s="3">
        <v>5509</v>
      </c>
      <c r="K448" s="3">
        <v>72803</v>
      </c>
      <c r="L448" s="3">
        <v>618645</v>
      </c>
      <c r="M448" s="3">
        <v>696957</v>
      </c>
      <c r="N448" s="3">
        <v>2575501</v>
      </c>
      <c r="O448" s="3"/>
    </row>
    <row r="449" spans="1:15" ht="12.75" x14ac:dyDescent="0.2">
      <c r="A449" s="2" t="s">
        <v>55</v>
      </c>
      <c r="B449" s="3">
        <v>15542</v>
      </c>
      <c r="C449" s="3">
        <v>110560</v>
      </c>
      <c r="D449" s="3">
        <v>1055554</v>
      </c>
      <c r="E449" s="3">
        <v>1181656</v>
      </c>
      <c r="F449" s="3">
        <v>0</v>
      </c>
      <c r="G449" s="3">
        <v>8614</v>
      </c>
      <c r="H449" s="3">
        <v>687509</v>
      </c>
      <c r="I449" s="3">
        <v>696123</v>
      </c>
      <c r="J449" s="3">
        <v>5509</v>
      </c>
      <c r="K449" s="3">
        <v>73249</v>
      </c>
      <c r="L449" s="3">
        <v>615116</v>
      </c>
      <c r="M449" s="3">
        <v>693874</v>
      </c>
      <c r="N449" s="3">
        <v>2571653</v>
      </c>
      <c r="O449" s="3"/>
    </row>
    <row r="450" spans="1:15" ht="12.75" x14ac:dyDescent="0.2">
      <c r="A450" s="2" t="s">
        <v>56</v>
      </c>
      <c r="B450" s="3">
        <v>18845</v>
      </c>
      <c r="C450" s="3">
        <v>104999</v>
      </c>
      <c r="D450" s="3">
        <v>1071450</v>
      </c>
      <c r="E450" s="3">
        <v>1195294</v>
      </c>
      <c r="F450" s="3">
        <v>0</v>
      </c>
      <c r="G450" s="3">
        <v>8882</v>
      </c>
      <c r="H450" s="3">
        <v>685455</v>
      </c>
      <c r="I450" s="3">
        <v>694337</v>
      </c>
      <c r="J450" s="3">
        <v>5510</v>
      </c>
      <c r="K450" s="3">
        <v>73280</v>
      </c>
      <c r="L450" s="3">
        <v>610063</v>
      </c>
      <c r="M450" s="3">
        <v>688853</v>
      </c>
      <c r="N450" s="3">
        <v>2578484</v>
      </c>
      <c r="O450" s="3"/>
    </row>
    <row r="451" spans="1:15" ht="12.75" x14ac:dyDescent="0.2">
      <c r="A451" s="2" t="s">
        <v>57</v>
      </c>
      <c r="B451" s="3">
        <v>13732</v>
      </c>
      <c r="C451" s="3">
        <v>103094</v>
      </c>
      <c r="D451" s="3">
        <v>1082897</v>
      </c>
      <c r="E451" s="3">
        <v>1199723</v>
      </c>
      <c r="F451" s="3">
        <v>0</v>
      </c>
      <c r="G451" s="3">
        <v>9280</v>
      </c>
      <c r="H451" s="3">
        <v>687522</v>
      </c>
      <c r="I451" s="3">
        <v>696802</v>
      </c>
      <c r="J451" s="3">
        <v>5512</v>
      </c>
      <c r="K451" s="3">
        <v>70088</v>
      </c>
      <c r="L451" s="3">
        <v>609074</v>
      </c>
      <c r="M451" s="3">
        <v>684674</v>
      </c>
      <c r="N451" s="3">
        <v>2581199</v>
      </c>
      <c r="O451" s="3"/>
    </row>
    <row r="452" spans="1:15" ht="12.75" x14ac:dyDescent="0.2">
      <c r="A452" s="2" t="s">
        <v>61</v>
      </c>
      <c r="B452" s="3">
        <v>14846</v>
      </c>
      <c r="C452" s="3">
        <v>106425</v>
      </c>
      <c r="D452" s="3">
        <v>1083034</v>
      </c>
      <c r="E452" s="3">
        <v>1204305</v>
      </c>
      <c r="F452" s="3">
        <v>0</v>
      </c>
      <c r="G452" s="3">
        <v>14502</v>
      </c>
      <c r="H452" s="3">
        <v>694420</v>
      </c>
      <c r="I452" s="3">
        <v>708922</v>
      </c>
      <c r="J452" s="3">
        <v>5512</v>
      </c>
      <c r="K452" s="3">
        <v>70181</v>
      </c>
      <c r="L452" s="3">
        <v>606804</v>
      </c>
      <c r="M452" s="3">
        <v>682497</v>
      </c>
      <c r="N452" s="3">
        <v>2595724</v>
      </c>
      <c r="O452" s="3"/>
    </row>
    <row r="453" spans="1:15" ht="12.75" x14ac:dyDescent="0.2">
      <c r="A453" s="2" t="s">
        <v>58</v>
      </c>
      <c r="B453" s="3">
        <v>9608</v>
      </c>
      <c r="C453" s="3">
        <v>105163</v>
      </c>
      <c r="D453" s="3">
        <v>1075189</v>
      </c>
      <c r="E453" s="3">
        <v>1189960</v>
      </c>
      <c r="F453" s="3">
        <v>0</v>
      </c>
      <c r="G453" s="3">
        <v>14646</v>
      </c>
      <c r="H453" s="3">
        <v>697171</v>
      </c>
      <c r="I453" s="3">
        <v>711817</v>
      </c>
      <c r="J453" s="3">
        <v>5513</v>
      </c>
      <c r="K453" s="3">
        <v>70251</v>
      </c>
      <c r="L453" s="3">
        <v>620077</v>
      </c>
      <c r="M453" s="3">
        <v>695841</v>
      </c>
      <c r="N453" s="3">
        <v>2597618</v>
      </c>
      <c r="O453" s="3"/>
    </row>
    <row r="454" spans="1:15" ht="12.75" x14ac:dyDescent="0.2">
      <c r="A454" s="2" t="s">
        <v>59</v>
      </c>
      <c r="B454" s="3">
        <v>10226</v>
      </c>
      <c r="C454" s="3">
        <v>102213</v>
      </c>
      <c r="D454" s="3">
        <v>1051546</v>
      </c>
      <c r="E454" s="3">
        <v>1163985</v>
      </c>
      <c r="F454" s="3">
        <v>0</v>
      </c>
      <c r="G454" s="3">
        <v>15806</v>
      </c>
      <c r="H454" s="3">
        <v>708639</v>
      </c>
      <c r="I454" s="3">
        <v>724445</v>
      </c>
      <c r="J454" s="3">
        <v>5515</v>
      </c>
      <c r="K454" s="3">
        <v>70335</v>
      </c>
      <c r="L454" s="3">
        <v>624840</v>
      </c>
      <c r="M454" s="3">
        <v>700690</v>
      </c>
      <c r="N454" s="3">
        <v>2589120</v>
      </c>
      <c r="O454" s="3"/>
    </row>
    <row r="455" spans="1:15" ht="12.75" x14ac:dyDescent="0.2">
      <c r="A455" s="2" t="s">
        <v>49</v>
      </c>
      <c r="B455" s="3">
        <v>9855</v>
      </c>
      <c r="C455" s="3">
        <v>105059</v>
      </c>
      <c r="D455" s="3">
        <v>1063116</v>
      </c>
      <c r="E455" s="3">
        <v>1178030</v>
      </c>
      <c r="F455" s="3">
        <v>0</v>
      </c>
      <c r="G455" s="3">
        <v>16397</v>
      </c>
      <c r="H455" s="3">
        <v>712662</v>
      </c>
      <c r="I455" s="3">
        <v>729059</v>
      </c>
      <c r="J455" s="3">
        <v>5515</v>
      </c>
      <c r="K455" s="3">
        <v>65442</v>
      </c>
      <c r="L455" s="3">
        <v>622904</v>
      </c>
      <c r="M455" s="3">
        <v>693861</v>
      </c>
      <c r="N455" s="3">
        <v>2600950</v>
      </c>
      <c r="O455" s="3"/>
    </row>
    <row r="456" spans="1:15" ht="12.75" x14ac:dyDescent="0.2">
      <c r="A456" s="21" t="s">
        <v>67</v>
      </c>
      <c r="I456" s="3"/>
    </row>
    <row r="457" spans="1:15" ht="12.75" x14ac:dyDescent="0.2">
      <c r="A457" s="2" t="s">
        <v>50</v>
      </c>
      <c r="B457" s="3">
        <v>11347</v>
      </c>
      <c r="C457" s="3">
        <v>106990</v>
      </c>
      <c r="D457" s="3">
        <v>1086017</v>
      </c>
      <c r="E457" s="3">
        <v>1204354</v>
      </c>
      <c r="F457" s="3">
        <v>0</v>
      </c>
      <c r="G457" s="3">
        <v>16991</v>
      </c>
      <c r="H457" s="3">
        <v>721292</v>
      </c>
      <c r="I457" s="3">
        <v>738283</v>
      </c>
      <c r="J457" s="3">
        <v>7517</v>
      </c>
      <c r="K457" s="3">
        <v>64486</v>
      </c>
      <c r="L457" s="3">
        <v>618658</v>
      </c>
      <c r="M457" s="3">
        <v>690661</v>
      </c>
      <c r="N457" s="3">
        <v>2633298</v>
      </c>
      <c r="O457" s="3"/>
    </row>
    <row r="458" spans="1:15" ht="12.75" x14ac:dyDescent="0.2">
      <c r="A458" s="2" t="s">
        <v>51</v>
      </c>
      <c r="B458" s="3">
        <v>19813</v>
      </c>
      <c r="C458" s="3">
        <v>98150</v>
      </c>
      <c r="D458" s="3">
        <v>1097309</v>
      </c>
      <c r="E458" s="3">
        <v>1215272</v>
      </c>
      <c r="F458" s="3">
        <v>0</v>
      </c>
      <c r="G458" s="3">
        <v>17274</v>
      </c>
      <c r="H458" s="3">
        <v>722373</v>
      </c>
      <c r="I458" s="3">
        <v>739647</v>
      </c>
      <c r="J458" s="3">
        <v>7518</v>
      </c>
      <c r="K458" s="3">
        <v>74623</v>
      </c>
      <c r="L458" s="3">
        <v>616058</v>
      </c>
      <c r="M458" s="3">
        <v>698199</v>
      </c>
      <c r="N458" s="3">
        <v>2653118</v>
      </c>
    </row>
    <row r="459" spans="1:15" ht="12.75" x14ac:dyDescent="0.2">
      <c r="A459" s="2" t="s">
        <v>52</v>
      </c>
      <c r="B459" s="3">
        <v>20132</v>
      </c>
      <c r="C459" s="3">
        <v>109991</v>
      </c>
      <c r="D459" s="3">
        <v>1128409</v>
      </c>
      <c r="E459" s="3">
        <v>1258532</v>
      </c>
      <c r="F459" s="3">
        <v>0</v>
      </c>
      <c r="G459" s="3">
        <v>18591</v>
      </c>
      <c r="H459" s="3">
        <v>731178</v>
      </c>
      <c r="I459" s="3">
        <v>749769</v>
      </c>
      <c r="J459" s="3">
        <v>7518</v>
      </c>
      <c r="K459" s="3">
        <v>72222</v>
      </c>
      <c r="L459" s="3">
        <v>612222</v>
      </c>
      <c r="M459" s="3">
        <v>691962</v>
      </c>
      <c r="N459" s="3">
        <v>2700263</v>
      </c>
    </row>
    <row r="460" spans="1:15" ht="12.75" x14ac:dyDescent="0.2">
      <c r="A460" s="2" t="s">
        <v>53</v>
      </c>
      <c r="B460" s="3">
        <v>17814</v>
      </c>
      <c r="C460" s="3">
        <v>117232</v>
      </c>
      <c r="D460" s="3">
        <v>1140279</v>
      </c>
      <c r="E460" s="3">
        <v>1275325</v>
      </c>
      <c r="F460" s="3">
        <v>0</v>
      </c>
      <c r="G460" s="3">
        <v>19851</v>
      </c>
      <c r="H460" s="3">
        <v>731225</v>
      </c>
      <c r="I460" s="3">
        <v>751076</v>
      </c>
      <c r="J460" s="3">
        <v>7519</v>
      </c>
      <c r="K460" s="3">
        <v>72535</v>
      </c>
      <c r="L460" s="3">
        <v>609657</v>
      </c>
      <c r="M460" s="3">
        <v>689711</v>
      </c>
      <c r="N460" s="3">
        <v>2716112</v>
      </c>
    </row>
    <row r="461" spans="1:15" ht="12.75" x14ac:dyDescent="0.2">
      <c r="A461" s="2" t="s">
        <v>54</v>
      </c>
      <c r="B461" s="3">
        <v>20627</v>
      </c>
      <c r="C461" s="3">
        <v>105176</v>
      </c>
      <c r="D461" s="3">
        <v>1138532</v>
      </c>
      <c r="E461" s="3">
        <v>1264335</v>
      </c>
      <c r="F461" s="3">
        <v>0</v>
      </c>
      <c r="G461" s="3">
        <v>20115</v>
      </c>
      <c r="H461" s="3">
        <v>736069</v>
      </c>
      <c r="I461" s="3">
        <v>756184</v>
      </c>
      <c r="J461" s="3">
        <v>7521</v>
      </c>
      <c r="K461" s="3">
        <v>72272</v>
      </c>
      <c r="L461" s="3">
        <v>607712</v>
      </c>
      <c r="M461" s="3">
        <v>687505</v>
      </c>
      <c r="N461" s="3">
        <v>2708024</v>
      </c>
    </row>
    <row r="462" spans="1:15" ht="12.75" x14ac:dyDescent="0.2">
      <c r="A462" s="2" t="s">
        <v>55</v>
      </c>
      <c r="B462" s="3">
        <v>18702</v>
      </c>
      <c r="C462" s="3">
        <v>110546</v>
      </c>
      <c r="D462" s="3">
        <v>1122135</v>
      </c>
      <c r="E462" s="3">
        <v>1251383</v>
      </c>
      <c r="F462" s="3">
        <v>0</v>
      </c>
      <c r="G462" s="3">
        <v>22634</v>
      </c>
      <c r="H462" s="3">
        <v>741895</v>
      </c>
      <c r="I462" s="3">
        <v>764529</v>
      </c>
      <c r="J462" s="3">
        <v>7521</v>
      </c>
      <c r="K462" s="3">
        <v>72276</v>
      </c>
      <c r="L462" s="3">
        <v>609617</v>
      </c>
      <c r="M462" s="3">
        <v>689414</v>
      </c>
      <c r="N462" s="3">
        <v>2705326</v>
      </c>
    </row>
    <row r="463" spans="1:15" ht="12.75" x14ac:dyDescent="0.2">
      <c r="A463" s="2" t="s">
        <v>56</v>
      </c>
      <c r="B463" s="3">
        <v>19581</v>
      </c>
      <c r="C463" s="3">
        <v>107181</v>
      </c>
      <c r="D463" s="3">
        <v>1122295</v>
      </c>
      <c r="E463" s="3">
        <v>1249057</v>
      </c>
      <c r="F463" s="3">
        <v>0</v>
      </c>
      <c r="G463" s="3">
        <v>23718</v>
      </c>
      <c r="H463" s="3">
        <v>734473</v>
      </c>
      <c r="I463" s="3">
        <v>758191</v>
      </c>
      <c r="J463" s="3">
        <v>9525</v>
      </c>
      <c r="K463" s="3">
        <v>68312</v>
      </c>
      <c r="L463" s="3">
        <v>614690</v>
      </c>
      <c r="M463" s="3">
        <v>692527</v>
      </c>
      <c r="N463" s="3">
        <v>2699775</v>
      </c>
    </row>
    <row r="464" spans="1:15" ht="12.75" x14ac:dyDescent="0.2">
      <c r="A464" s="2" t="s">
        <v>57</v>
      </c>
      <c r="B464" s="3">
        <v>19141</v>
      </c>
      <c r="C464" s="3">
        <v>103418</v>
      </c>
      <c r="D464" s="3">
        <v>1116295</v>
      </c>
      <c r="E464" s="3">
        <v>1238854</v>
      </c>
      <c r="F464" s="3">
        <v>0</v>
      </c>
      <c r="G464" s="3">
        <v>23739</v>
      </c>
      <c r="H464" s="3">
        <v>735974</v>
      </c>
      <c r="I464" s="3">
        <v>759713</v>
      </c>
      <c r="J464" s="3">
        <v>11525</v>
      </c>
      <c r="K464" s="3">
        <v>76235</v>
      </c>
      <c r="L464" s="3">
        <v>624302</v>
      </c>
      <c r="M464" s="3">
        <v>712062</v>
      </c>
      <c r="N464" s="3">
        <v>2710629</v>
      </c>
    </row>
    <row r="465" spans="1:14" ht="12.75" x14ac:dyDescent="0.2">
      <c r="A465" s="2" t="s">
        <v>61</v>
      </c>
      <c r="B465" s="3">
        <v>21619</v>
      </c>
      <c r="C465" s="3">
        <v>107405</v>
      </c>
      <c r="D465" s="3">
        <v>1100012</v>
      </c>
      <c r="E465" s="3">
        <v>1229036</v>
      </c>
      <c r="F465" s="3">
        <v>0</v>
      </c>
      <c r="G465" s="3">
        <v>26636</v>
      </c>
      <c r="H465" s="3">
        <v>736062</v>
      </c>
      <c r="I465" s="3">
        <v>762698</v>
      </c>
      <c r="J465" s="3">
        <v>11525</v>
      </c>
      <c r="K465" s="3">
        <v>76299</v>
      </c>
      <c r="L465" s="3">
        <v>637184</v>
      </c>
      <c r="M465" s="3">
        <v>725008</v>
      </c>
      <c r="N465" s="3">
        <v>2716742</v>
      </c>
    </row>
    <row r="466" spans="1:14" ht="12.75" x14ac:dyDescent="0.2">
      <c r="A466" s="2" t="s">
        <v>58</v>
      </c>
      <c r="B466" s="3">
        <v>20164</v>
      </c>
      <c r="C466" s="3">
        <v>108530</v>
      </c>
      <c r="D466" s="3">
        <v>1102778</v>
      </c>
      <c r="E466" s="3">
        <v>1231472</v>
      </c>
      <c r="F466" s="3">
        <v>0</v>
      </c>
      <c r="G466" s="3">
        <v>28096</v>
      </c>
      <c r="H466" s="3">
        <v>739560</v>
      </c>
      <c r="I466" s="3">
        <v>767656</v>
      </c>
      <c r="J466" s="3">
        <v>11528</v>
      </c>
      <c r="K466" s="3">
        <v>74011</v>
      </c>
      <c r="L466" s="3">
        <v>651350</v>
      </c>
      <c r="M466" s="3">
        <v>736889</v>
      </c>
      <c r="N466" s="3">
        <v>2736017</v>
      </c>
    </row>
    <row r="467" spans="1:14" ht="12.75" x14ac:dyDescent="0.2">
      <c r="A467" s="2" t="s">
        <v>59</v>
      </c>
      <c r="B467" s="3">
        <v>19730</v>
      </c>
      <c r="C467" s="3">
        <v>92510</v>
      </c>
      <c r="D467" s="3">
        <v>1104913</v>
      </c>
      <c r="E467" s="3">
        <v>1217153</v>
      </c>
      <c r="F467" s="3">
        <v>0</v>
      </c>
      <c r="G467" s="3">
        <v>23374</v>
      </c>
      <c r="H467" s="3">
        <v>751772</v>
      </c>
      <c r="I467" s="3">
        <v>775146</v>
      </c>
      <c r="J467" s="3">
        <v>11528</v>
      </c>
      <c r="K467" s="3">
        <v>84076</v>
      </c>
      <c r="L467" s="3">
        <v>649308</v>
      </c>
      <c r="M467" s="3">
        <v>744912</v>
      </c>
      <c r="N467" s="3">
        <v>2737211</v>
      </c>
    </row>
    <row r="468" spans="1:14" ht="12.75" x14ac:dyDescent="0.2">
      <c r="A468" s="2" t="s">
        <v>49</v>
      </c>
      <c r="B468" s="3">
        <v>18192</v>
      </c>
      <c r="C468" s="3">
        <v>89727</v>
      </c>
      <c r="D468" s="3">
        <v>1112447</v>
      </c>
      <c r="E468" s="3">
        <v>1220366</v>
      </c>
      <c r="F468" s="3">
        <v>0</v>
      </c>
      <c r="G468" s="3">
        <v>23177</v>
      </c>
      <c r="H468" s="3">
        <v>759306</v>
      </c>
      <c r="I468" s="3">
        <v>782483</v>
      </c>
      <c r="J468" s="3">
        <v>11529</v>
      </c>
      <c r="K468" s="3">
        <v>84054</v>
      </c>
      <c r="L468" s="3">
        <v>642169</v>
      </c>
      <c r="M468" s="3">
        <v>737752</v>
      </c>
      <c r="N468" s="3">
        <v>2740601</v>
      </c>
    </row>
    <row r="469" spans="1:14" ht="12.75" x14ac:dyDescent="0.2">
      <c r="A469" s="21" t="s">
        <v>68</v>
      </c>
    </row>
    <row r="470" spans="1:14" ht="12.75" x14ac:dyDescent="0.2">
      <c r="A470" s="2" t="s">
        <v>50</v>
      </c>
      <c r="B470" s="3">
        <v>18155</v>
      </c>
      <c r="C470" s="3">
        <v>91511</v>
      </c>
      <c r="D470" s="3">
        <v>1131591</v>
      </c>
      <c r="E470" s="3">
        <v>1241257</v>
      </c>
      <c r="F470" s="3">
        <v>0</v>
      </c>
      <c r="G470" s="3">
        <v>22658</v>
      </c>
      <c r="H470" s="3">
        <v>767510</v>
      </c>
      <c r="I470" s="3">
        <v>790168</v>
      </c>
      <c r="J470" s="3">
        <v>11542</v>
      </c>
      <c r="K470" s="3">
        <v>84262</v>
      </c>
      <c r="L470" s="3">
        <v>641009</v>
      </c>
      <c r="M470" s="3">
        <v>736813</v>
      </c>
      <c r="N470" s="3">
        <v>2768238</v>
      </c>
    </row>
    <row r="471" spans="1:14" ht="12.75" x14ac:dyDescent="0.2">
      <c r="A471" s="2" t="s">
        <v>51</v>
      </c>
      <c r="B471" s="3">
        <v>16956</v>
      </c>
      <c r="C471" s="3">
        <v>109501</v>
      </c>
      <c r="D471" s="3">
        <v>1146499</v>
      </c>
      <c r="E471" s="3">
        <v>1272956</v>
      </c>
      <c r="F471" s="3">
        <v>0</v>
      </c>
      <c r="G471" s="3">
        <v>27373</v>
      </c>
      <c r="H471" s="3">
        <v>775405</v>
      </c>
      <c r="I471" s="3">
        <v>802778</v>
      </c>
      <c r="J471" s="3">
        <v>11542</v>
      </c>
      <c r="K471" s="3">
        <v>72794</v>
      </c>
      <c r="L471" s="3">
        <v>639097</v>
      </c>
      <c r="M471" s="3">
        <v>723433</v>
      </c>
      <c r="N471" s="3">
        <v>2799167</v>
      </c>
    </row>
    <row r="472" spans="1:14" ht="12.75" x14ac:dyDescent="0.2">
      <c r="A472" s="2" t="s">
        <v>52</v>
      </c>
      <c r="B472" s="3">
        <v>19444</v>
      </c>
      <c r="C472" s="3">
        <v>116986</v>
      </c>
      <c r="D472" s="3">
        <v>1142664</v>
      </c>
      <c r="E472" s="3">
        <v>1279094</v>
      </c>
      <c r="F472" s="3">
        <v>0</v>
      </c>
      <c r="G472" s="3">
        <v>25760</v>
      </c>
      <c r="H472" s="3">
        <v>780918</v>
      </c>
      <c r="I472" s="3">
        <v>806678</v>
      </c>
      <c r="J472" s="3">
        <v>11542</v>
      </c>
      <c r="K472" s="3">
        <v>72107</v>
      </c>
      <c r="L472" s="3">
        <v>644421</v>
      </c>
      <c r="M472" s="3">
        <v>728070</v>
      </c>
      <c r="N472" s="3">
        <v>2813842</v>
      </c>
    </row>
    <row r="473" spans="1:14" ht="12.75" x14ac:dyDescent="0.2">
      <c r="A473" s="2" t="s">
        <v>53</v>
      </c>
      <c r="B473" s="3">
        <v>18531</v>
      </c>
      <c r="C473" s="3">
        <v>111000</v>
      </c>
      <c r="D473" s="3">
        <v>1113782</v>
      </c>
      <c r="E473" s="3">
        <v>1243313</v>
      </c>
      <c r="F473" s="3">
        <v>0</v>
      </c>
      <c r="G473" s="3">
        <v>13705</v>
      </c>
      <c r="H473" s="3">
        <v>806282</v>
      </c>
      <c r="I473" s="3">
        <v>819987</v>
      </c>
      <c r="J473" s="3">
        <v>11545</v>
      </c>
      <c r="K473" s="3">
        <v>71956</v>
      </c>
      <c r="L473" s="3">
        <v>628354</v>
      </c>
      <c r="M473" s="3">
        <v>711855</v>
      </c>
      <c r="N473" s="3">
        <v>2775155</v>
      </c>
    </row>
    <row r="474" spans="1:14" ht="12.75" x14ac:dyDescent="0.2">
      <c r="A474" s="2" t="s">
        <v>54</v>
      </c>
      <c r="B474" s="3">
        <v>18895</v>
      </c>
      <c r="C474" s="3">
        <v>121055</v>
      </c>
      <c r="D474" s="3">
        <v>1122223</v>
      </c>
      <c r="E474" s="3">
        <v>1262173</v>
      </c>
      <c r="F474" s="3">
        <v>0</v>
      </c>
      <c r="G474" s="3">
        <v>13887</v>
      </c>
      <c r="H474" s="3">
        <v>807569</v>
      </c>
      <c r="I474" s="3">
        <v>821456</v>
      </c>
      <c r="J474" s="3">
        <v>11545</v>
      </c>
      <c r="K474" s="3">
        <v>71985</v>
      </c>
      <c r="L474" s="3">
        <v>630035</v>
      </c>
      <c r="M474" s="3">
        <v>713565</v>
      </c>
      <c r="N474" s="3">
        <v>2797194</v>
      </c>
    </row>
    <row r="475" spans="1:14" ht="12.75" x14ac:dyDescent="0.2">
      <c r="A475" s="2" t="s">
        <v>55</v>
      </c>
      <c r="B475" s="3">
        <v>17967</v>
      </c>
      <c r="C475" s="3">
        <v>134843</v>
      </c>
      <c r="D475" s="3">
        <v>1144553</v>
      </c>
      <c r="E475" s="3">
        <v>1297363</v>
      </c>
      <c r="F475" s="3">
        <v>0</v>
      </c>
      <c r="G475" s="3">
        <v>14190</v>
      </c>
      <c r="H475" s="3">
        <v>802032</v>
      </c>
      <c r="I475" s="3">
        <v>816222</v>
      </c>
      <c r="J475" s="3">
        <v>11545</v>
      </c>
      <c r="K475" s="3">
        <v>71995</v>
      </c>
      <c r="L475" s="3">
        <v>627389</v>
      </c>
      <c r="M475" s="3">
        <v>710929</v>
      </c>
      <c r="N475" s="3">
        <v>2824514</v>
      </c>
    </row>
    <row r="476" spans="1:14" ht="12.75" x14ac:dyDescent="0.2">
      <c r="A476" s="2" t="s">
        <v>56</v>
      </c>
      <c r="B476" s="3">
        <v>17338</v>
      </c>
      <c r="C476" s="3">
        <v>154635</v>
      </c>
      <c r="D476" s="3">
        <v>1172879</v>
      </c>
      <c r="E476" s="3">
        <v>1344852</v>
      </c>
      <c r="F476" s="3">
        <v>0</v>
      </c>
      <c r="G476" s="3">
        <v>17688</v>
      </c>
      <c r="H476" s="3">
        <v>809148</v>
      </c>
      <c r="I476" s="3">
        <v>826836</v>
      </c>
      <c r="J476" s="3">
        <v>11558</v>
      </c>
      <c r="K476" s="3">
        <v>72066</v>
      </c>
      <c r="L476" s="3">
        <v>616772</v>
      </c>
      <c r="M476" s="3">
        <v>700396</v>
      </c>
      <c r="N476" s="3">
        <v>2872084</v>
      </c>
    </row>
    <row r="477" spans="1:14" ht="12.75" x14ac:dyDescent="0.2">
      <c r="A477" s="2" t="s">
        <v>57</v>
      </c>
      <c r="B477" s="3">
        <v>19899</v>
      </c>
      <c r="C477" s="3">
        <v>157691</v>
      </c>
      <c r="D477" s="3">
        <v>1174784</v>
      </c>
      <c r="E477" s="3">
        <v>1352374</v>
      </c>
      <c r="F477" s="3">
        <v>0</v>
      </c>
      <c r="G477" s="3">
        <v>18411</v>
      </c>
      <c r="H477" s="3">
        <v>810512</v>
      </c>
      <c r="I477" s="3">
        <v>828923</v>
      </c>
      <c r="J477" s="3">
        <v>11568</v>
      </c>
      <c r="K477" s="3">
        <v>72361</v>
      </c>
      <c r="L477" s="3">
        <v>615482</v>
      </c>
      <c r="M477" s="3">
        <v>699411</v>
      </c>
      <c r="N477" s="3">
        <v>2880708</v>
      </c>
    </row>
    <row r="478" spans="1:14" ht="12.75" x14ac:dyDescent="0.2">
      <c r="A478" s="2" t="s">
        <v>61</v>
      </c>
      <c r="B478" s="3">
        <v>26045</v>
      </c>
      <c r="C478" s="3">
        <v>164674</v>
      </c>
      <c r="D478" s="3">
        <v>1192527</v>
      </c>
      <c r="E478" s="3">
        <v>1383246</v>
      </c>
      <c r="F478" s="3">
        <v>0</v>
      </c>
      <c r="G478" s="3">
        <v>19591</v>
      </c>
      <c r="H478" s="3">
        <v>819684</v>
      </c>
      <c r="I478" s="3">
        <v>839275</v>
      </c>
      <c r="J478" s="3">
        <v>11568</v>
      </c>
      <c r="K478" s="3">
        <v>72209</v>
      </c>
      <c r="L478" s="3">
        <v>613294</v>
      </c>
      <c r="M478" s="3">
        <v>697071</v>
      </c>
      <c r="N478" s="3">
        <v>2919592</v>
      </c>
    </row>
    <row r="479" spans="1:14" ht="12.75" x14ac:dyDescent="0.2">
      <c r="A479" s="2" t="s">
        <v>58</v>
      </c>
      <c r="B479" s="3">
        <v>23067</v>
      </c>
      <c r="C479" s="3">
        <v>169380</v>
      </c>
      <c r="D479" s="3">
        <v>1210610</v>
      </c>
      <c r="E479" s="3">
        <v>1403057</v>
      </c>
      <c r="F479" s="3">
        <v>0</v>
      </c>
      <c r="G479" s="3">
        <v>19828</v>
      </c>
      <c r="H479" s="3">
        <v>831827</v>
      </c>
      <c r="I479" s="3">
        <v>851655</v>
      </c>
      <c r="J479" s="3">
        <v>11571</v>
      </c>
      <c r="K479" s="3">
        <v>71680</v>
      </c>
      <c r="L479" s="3">
        <v>611131</v>
      </c>
      <c r="M479" s="3">
        <v>694382</v>
      </c>
      <c r="N479" s="3">
        <v>2949094</v>
      </c>
    </row>
    <row r="480" spans="1:14" ht="12.75" x14ac:dyDescent="0.2">
      <c r="A480" s="2" t="s">
        <v>59</v>
      </c>
      <c r="B480" s="3">
        <v>21731</v>
      </c>
      <c r="C480" s="3">
        <v>199985</v>
      </c>
      <c r="D480" s="3">
        <v>1197898</v>
      </c>
      <c r="E480" s="3">
        <v>1419614</v>
      </c>
      <c r="F480" s="3">
        <v>0</v>
      </c>
      <c r="G480" s="3">
        <v>43735</v>
      </c>
      <c r="H480" s="3">
        <v>831044</v>
      </c>
      <c r="I480" s="3">
        <v>874779</v>
      </c>
      <c r="J480" s="3">
        <v>11321</v>
      </c>
      <c r="K480" s="3">
        <v>71522</v>
      </c>
      <c r="L480" s="3">
        <v>616322</v>
      </c>
      <c r="M480" s="3">
        <v>699165</v>
      </c>
      <c r="N480" s="3">
        <v>2993558</v>
      </c>
    </row>
    <row r="481" spans="1:14" ht="12.75" x14ac:dyDescent="0.2">
      <c r="A481" s="2" t="s">
        <v>49</v>
      </c>
      <c r="B481" s="3">
        <v>20869</v>
      </c>
      <c r="C481" s="3">
        <v>191440</v>
      </c>
      <c r="D481" s="3">
        <v>1227285</v>
      </c>
      <c r="E481" s="3">
        <v>1439594</v>
      </c>
      <c r="F481" s="3">
        <v>0</v>
      </c>
      <c r="G481" s="3">
        <v>44355</v>
      </c>
      <c r="H481" s="3">
        <v>836680</v>
      </c>
      <c r="I481" s="3">
        <v>881035</v>
      </c>
      <c r="J481" s="3">
        <v>11321</v>
      </c>
      <c r="K481" s="3">
        <v>71639</v>
      </c>
      <c r="L481" s="3">
        <v>613646</v>
      </c>
      <c r="M481" s="3">
        <v>696606</v>
      </c>
      <c r="N481" s="3">
        <v>3017235</v>
      </c>
    </row>
    <row r="482" spans="1:14" ht="12.75" x14ac:dyDescent="0.2">
      <c r="A482" s="21" t="s">
        <v>69</v>
      </c>
    </row>
    <row r="483" spans="1:14" ht="12.75" x14ac:dyDescent="0.2">
      <c r="A483" s="2" t="s">
        <v>50</v>
      </c>
      <c r="B483" s="3">
        <v>23553</v>
      </c>
      <c r="C483" s="3">
        <v>195693</v>
      </c>
      <c r="D483" s="3">
        <v>1227167</v>
      </c>
      <c r="E483" s="3">
        <v>1446413</v>
      </c>
      <c r="F483" s="3">
        <v>0</v>
      </c>
      <c r="G483" s="3">
        <v>44632</v>
      </c>
      <c r="H483" s="3">
        <v>836791</v>
      </c>
      <c r="I483" s="3">
        <v>881423</v>
      </c>
      <c r="J483" s="3">
        <v>11422</v>
      </c>
      <c r="K483" s="3">
        <v>71552</v>
      </c>
      <c r="L483" s="3">
        <v>636687</v>
      </c>
      <c r="M483" s="3">
        <v>719661</v>
      </c>
      <c r="N483" s="3">
        <v>3047497</v>
      </c>
    </row>
    <row r="484" spans="1:14" ht="12.75" x14ac:dyDescent="0.2">
      <c r="A484" s="2" t="s">
        <v>51</v>
      </c>
      <c r="B484" s="3">
        <v>21664</v>
      </c>
      <c r="C484" s="3">
        <v>213557</v>
      </c>
      <c r="D484" s="3">
        <v>1240118</v>
      </c>
      <c r="E484" s="3">
        <v>1475339</v>
      </c>
      <c r="F484" s="3">
        <v>0</v>
      </c>
      <c r="G484" s="3">
        <v>44966</v>
      </c>
      <c r="H484" s="3">
        <v>829617</v>
      </c>
      <c r="I484" s="3">
        <v>874583</v>
      </c>
      <c r="J484" s="3">
        <v>11422</v>
      </c>
      <c r="K484" s="3">
        <v>71798</v>
      </c>
      <c r="L484" s="3">
        <v>639932</v>
      </c>
      <c r="M484" s="3">
        <v>723152</v>
      </c>
      <c r="N484" s="3">
        <v>3073074</v>
      </c>
    </row>
    <row r="485" spans="1:14" ht="12.75" x14ac:dyDescent="0.2">
      <c r="A485" s="2" t="s">
        <v>52</v>
      </c>
      <c r="B485" s="3">
        <v>21827</v>
      </c>
      <c r="C485" s="3">
        <v>213654</v>
      </c>
      <c r="D485" s="3">
        <v>1294813</v>
      </c>
      <c r="E485" s="3">
        <v>1530294</v>
      </c>
      <c r="F485" s="3">
        <v>0</v>
      </c>
      <c r="G485" s="3">
        <v>44551</v>
      </c>
      <c r="H485" s="3">
        <v>832448</v>
      </c>
      <c r="I485" s="3">
        <v>876999</v>
      </c>
      <c r="J485" s="3">
        <v>11234</v>
      </c>
      <c r="K485" s="3">
        <v>71800</v>
      </c>
      <c r="L485" s="3">
        <v>634155</v>
      </c>
      <c r="M485" s="3">
        <v>717189</v>
      </c>
      <c r="N485" s="3">
        <v>3124482</v>
      </c>
    </row>
    <row r="486" spans="1:14" ht="12.75" x14ac:dyDescent="0.2">
      <c r="A486" s="2" t="s">
        <v>53</v>
      </c>
      <c r="B486" s="3">
        <v>22398</v>
      </c>
      <c r="C486" s="3">
        <v>218759</v>
      </c>
      <c r="D486" s="3">
        <v>1347403</v>
      </c>
      <c r="E486" s="3">
        <v>1588560</v>
      </c>
      <c r="F486" s="3">
        <v>708</v>
      </c>
      <c r="G486" s="3">
        <v>50065</v>
      </c>
      <c r="H486" s="3">
        <v>835841</v>
      </c>
      <c r="I486" s="3">
        <v>886614</v>
      </c>
      <c r="J486" s="3">
        <v>11149</v>
      </c>
      <c r="K486" s="3">
        <v>72228</v>
      </c>
      <c r="L486" s="3">
        <v>685739</v>
      </c>
      <c r="M486" s="3">
        <v>769116</v>
      </c>
      <c r="N486" s="3">
        <v>3244290</v>
      </c>
    </row>
    <row r="487" spans="1:14" ht="12.75" x14ac:dyDescent="0.2">
      <c r="A487" s="2" t="s">
        <v>54</v>
      </c>
      <c r="B487" s="3">
        <v>22528</v>
      </c>
      <c r="C487" s="3">
        <v>209831</v>
      </c>
      <c r="D487" s="3">
        <v>1374440</v>
      </c>
      <c r="E487" s="3">
        <v>1606799</v>
      </c>
      <c r="F487" s="3">
        <v>474</v>
      </c>
      <c r="G487" s="3">
        <v>51131</v>
      </c>
      <c r="H487" s="3">
        <v>837573</v>
      </c>
      <c r="I487" s="3">
        <v>889178</v>
      </c>
      <c r="J487" s="3">
        <v>11149</v>
      </c>
      <c r="K487" s="3">
        <v>72252</v>
      </c>
      <c r="L487" s="3">
        <v>684652</v>
      </c>
      <c r="M487" s="3">
        <v>768053</v>
      </c>
      <c r="N487" s="3">
        <v>3264030</v>
      </c>
    </row>
    <row r="488" spans="1:14" ht="12.75" x14ac:dyDescent="0.2">
      <c r="A488" s="2" t="s">
        <v>55</v>
      </c>
      <c r="B488" s="3">
        <v>25953</v>
      </c>
      <c r="C488" s="3">
        <v>201896</v>
      </c>
      <c r="D488" s="3">
        <v>1380047</v>
      </c>
      <c r="E488" s="3">
        <v>1607896</v>
      </c>
      <c r="F488" s="3">
        <v>373</v>
      </c>
      <c r="G488" s="3">
        <v>51472</v>
      </c>
      <c r="H488" s="3">
        <v>844210</v>
      </c>
      <c r="I488" s="3">
        <v>896055</v>
      </c>
      <c r="J488" s="3">
        <v>11149</v>
      </c>
      <c r="K488" s="3">
        <v>72283</v>
      </c>
      <c r="L488" s="3">
        <v>691486</v>
      </c>
      <c r="M488" s="3">
        <v>774918</v>
      </c>
      <c r="N488" s="3">
        <v>3278869</v>
      </c>
    </row>
    <row r="489" spans="1:14" ht="12.75" x14ac:dyDescent="0.2">
      <c r="A489" s="2" t="s">
        <v>56</v>
      </c>
      <c r="B489" s="3">
        <v>21984</v>
      </c>
      <c r="C489" s="3">
        <v>206318</v>
      </c>
      <c r="D489" s="3">
        <v>1387344</v>
      </c>
      <c r="E489" s="3">
        <v>1615646</v>
      </c>
      <c r="F489" s="3">
        <v>183</v>
      </c>
      <c r="G489" s="3">
        <v>51907</v>
      </c>
      <c r="H489" s="3">
        <v>860617</v>
      </c>
      <c r="I489" s="3">
        <v>912707</v>
      </c>
      <c r="J489" s="3">
        <v>11163</v>
      </c>
      <c r="K489" s="3">
        <v>72453</v>
      </c>
      <c r="L489" s="3">
        <v>687084</v>
      </c>
      <c r="M489" s="3">
        <v>770700</v>
      </c>
      <c r="N489" s="3">
        <v>3299053</v>
      </c>
    </row>
    <row r="490" spans="1:14" ht="12.75" x14ac:dyDescent="0.2">
      <c r="A490" s="2" t="s">
        <v>57</v>
      </c>
      <c r="B490" s="3">
        <v>22238</v>
      </c>
      <c r="C490" s="3">
        <v>207302</v>
      </c>
      <c r="D490" s="3">
        <v>1397408</v>
      </c>
      <c r="E490" s="3">
        <v>1626948</v>
      </c>
      <c r="F490" s="3">
        <v>151</v>
      </c>
      <c r="G490" s="3">
        <v>51099</v>
      </c>
      <c r="H490" s="3">
        <v>862776</v>
      </c>
      <c r="I490" s="3">
        <v>914026</v>
      </c>
      <c r="J490" s="3">
        <v>11173</v>
      </c>
      <c r="K490" s="3">
        <v>72544</v>
      </c>
      <c r="L490" s="3">
        <v>690412</v>
      </c>
      <c r="M490" s="3">
        <v>774129</v>
      </c>
      <c r="N490" s="3">
        <v>3315103</v>
      </c>
    </row>
    <row r="491" spans="1:14" ht="12.75" x14ac:dyDescent="0.2">
      <c r="A491" s="2" t="s">
        <v>61</v>
      </c>
      <c r="B491" s="3">
        <v>23959</v>
      </c>
      <c r="C491" s="3">
        <v>207978</v>
      </c>
      <c r="D491" s="3">
        <v>1387836</v>
      </c>
      <c r="E491" s="3">
        <v>1619773</v>
      </c>
      <c r="F491" s="3">
        <v>153</v>
      </c>
      <c r="G491" s="3">
        <v>53969</v>
      </c>
      <c r="H491" s="3">
        <v>867778</v>
      </c>
      <c r="I491" s="3">
        <v>921900</v>
      </c>
      <c r="J491" s="3">
        <v>11174</v>
      </c>
      <c r="K491" s="3">
        <v>72546</v>
      </c>
      <c r="L491" s="3">
        <v>690913</v>
      </c>
      <c r="M491" s="3">
        <v>774633</v>
      </c>
      <c r="N491" s="3">
        <v>3316306</v>
      </c>
    </row>
    <row r="492" spans="1:14" ht="12.75" x14ac:dyDescent="0.2">
      <c r="A492" s="2" t="s">
        <v>58</v>
      </c>
      <c r="B492" s="3">
        <v>23048</v>
      </c>
      <c r="C492" s="3">
        <v>186585</v>
      </c>
      <c r="D492" s="3">
        <v>1405678</v>
      </c>
      <c r="E492" s="3">
        <v>1615311</v>
      </c>
      <c r="F492" s="3">
        <v>143</v>
      </c>
      <c r="G492" s="3">
        <v>57601</v>
      </c>
      <c r="H492" s="3">
        <v>886858</v>
      </c>
      <c r="I492" s="3">
        <v>944602</v>
      </c>
      <c r="J492" s="3">
        <v>11176</v>
      </c>
      <c r="K492" s="3">
        <v>72581</v>
      </c>
      <c r="L492" s="3">
        <v>690191</v>
      </c>
      <c r="M492" s="3">
        <v>773948</v>
      </c>
      <c r="N492" s="3">
        <v>3333861</v>
      </c>
    </row>
    <row r="493" spans="1:14" ht="12.75" x14ac:dyDescent="0.2">
      <c r="A493" s="2" t="s">
        <v>59</v>
      </c>
      <c r="B493" s="3">
        <v>23106</v>
      </c>
      <c r="C493" s="3">
        <v>192121</v>
      </c>
      <c r="D493" s="3">
        <v>1433550</v>
      </c>
      <c r="E493" s="3">
        <v>1648777</v>
      </c>
      <c r="F493" s="3">
        <v>197</v>
      </c>
      <c r="G493" s="3">
        <v>56701</v>
      </c>
      <c r="H493" s="3">
        <v>891858</v>
      </c>
      <c r="I493" s="3">
        <v>948756</v>
      </c>
      <c r="J493" s="3">
        <v>11176</v>
      </c>
      <c r="K493" s="3">
        <v>72138</v>
      </c>
      <c r="L493" s="3">
        <v>683761</v>
      </c>
      <c r="M493" s="3">
        <v>767075</v>
      </c>
      <c r="N493" s="3">
        <v>3364608</v>
      </c>
    </row>
    <row r="494" spans="1:14" ht="12.75" x14ac:dyDescent="0.2">
      <c r="A494" s="2" t="s">
        <v>49</v>
      </c>
      <c r="B494" s="3">
        <v>27697</v>
      </c>
      <c r="C494" s="3">
        <v>170287</v>
      </c>
      <c r="D494" s="3">
        <v>1445433</v>
      </c>
      <c r="E494" s="3">
        <v>1643417</v>
      </c>
      <c r="F494" s="3">
        <v>512</v>
      </c>
      <c r="G494" s="3">
        <v>56108</v>
      </c>
      <c r="H494" s="3">
        <v>906813</v>
      </c>
      <c r="I494" s="3">
        <v>963433</v>
      </c>
      <c r="J494" s="3">
        <v>11178</v>
      </c>
      <c r="K494" s="3">
        <v>72183</v>
      </c>
      <c r="L494" s="3">
        <v>697610</v>
      </c>
      <c r="M494" s="3">
        <v>780971</v>
      </c>
      <c r="N494" s="3">
        <v>3387821</v>
      </c>
    </row>
    <row r="495" spans="1:14" ht="12.75" x14ac:dyDescent="0.2">
      <c r="A495" s="29">
        <v>2022</v>
      </c>
    </row>
    <row r="496" spans="1:14" ht="12.75" x14ac:dyDescent="0.2">
      <c r="A496" s="2" t="s">
        <v>50</v>
      </c>
      <c r="B496" s="3">
        <v>23794</v>
      </c>
      <c r="C496" s="3">
        <v>176100</v>
      </c>
      <c r="D496" s="3">
        <v>1435161</v>
      </c>
      <c r="E496" s="3">
        <v>1635055</v>
      </c>
      <c r="F496" s="3">
        <v>1427</v>
      </c>
      <c r="G496" s="3">
        <v>54856</v>
      </c>
      <c r="H496" s="3">
        <v>902024</v>
      </c>
      <c r="I496" s="3">
        <v>958307</v>
      </c>
      <c r="J496" s="3">
        <v>11190</v>
      </c>
      <c r="K496" s="3">
        <v>74469</v>
      </c>
      <c r="L496" s="3">
        <v>697736</v>
      </c>
      <c r="M496" s="3">
        <v>783395</v>
      </c>
      <c r="N496" s="3">
        <v>3376757</v>
      </c>
    </row>
    <row r="497" spans="1:14" ht="12.75" x14ac:dyDescent="0.2">
      <c r="A497" s="2" t="s">
        <v>51</v>
      </c>
      <c r="B497" s="3">
        <v>23193</v>
      </c>
      <c r="C497" s="3">
        <v>181984</v>
      </c>
      <c r="D497" s="3">
        <v>1455882</v>
      </c>
      <c r="E497" s="3">
        <v>1661059</v>
      </c>
      <c r="F497" s="3">
        <v>2353</v>
      </c>
      <c r="G497" s="3">
        <v>52577</v>
      </c>
      <c r="H497" s="3">
        <v>915952</v>
      </c>
      <c r="I497" s="3">
        <v>970882</v>
      </c>
      <c r="J497" s="3">
        <v>11190</v>
      </c>
      <c r="K497" s="3">
        <v>74750</v>
      </c>
      <c r="L497" s="3">
        <v>696797</v>
      </c>
      <c r="M497" s="3">
        <v>782737</v>
      </c>
      <c r="N497" s="3">
        <v>3414678</v>
      </c>
    </row>
    <row r="498" spans="1:14" ht="12.75" x14ac:dyDescent="0.2">
      <c r="A498" s="2" t="s">
        <v>52</v>
      </c>
      <c r="B498" s="3">
        <v>22197</v>
      </c>
      <c r="C498" s="3">
        <v>232286</v>
      </c>
      <c r="D498" s="3">
        <v>1539398</v>
      </c>
      <c r="E498" s="3">
        <v>1793881</v>
      </c>
      <c r="F498" s="3">
        <v>2120</v>
      </c>
      <c r="G498" s="3">
        <v>52251</v>
      </c>
      <c r="H498" s="3">
        <v>856913</v>
      </c>
      <c r="I498" s="3">
        <v>911284</v>
      </c>
      <c r="J498" s="3">
        <v>11191</v>
      </c>
      <c r="K498" s="3">
        <v>74008</v>
      </c>
      <c r="L498" s="3">
        <v>699278</v>
      </c>
      <c r="M498" s="3">
        <v>784477</v>
      </c>
      <c r="N498" s="3">
        <v>3489642</v>
      </c>
    </row>
    <row r="499" spans="1:14" ht="12.75" x14ac:dyDescent="0.2">
      <c r="A499" s="2" t="s">
        <v>53</v>
      </c>
      <c r="B499" s="3">
        <v>25368</v>
      </c>
      <c r="C499" s="3">
        <v>233388</v>
      </c>
      <c r="D499" s="3">
        <v>1514331</v>
      </c>
      <c r="E499" s="3">
        <v>1773087</v>
      </c>
      <c r="F499" s="3">
        <v>2158</v>
      </c>
      <c r="G499" s="3">
        <v>50460</v>
      </c>
      <c r="H499" s="3">
        <v>879130</v>
      </c>
      <c r="I499" s="3">
        <v>931748</v>
      </c>
      <c r="J499" s="3">
        <v>11193</v>
      </c>
      <c r="K499" s="3">
        <v>74335</v>
      </c>
      <c r="L499" s="3">
        <v>698267</v>
      </c>
      <c r="M499" s="3">
        <v>783795</v>
      </c>
      <c r="N499" s="3">
        <v>3488630</v>
      </c>
    </row>
    <row r="500" spans="1:14" ht="12.75" x14ac:dyDescent="0.2">
      <c r="A500" s="2" t="s">
        <v>54</v>
      </c>
      <c r="B500" s="3">
        <v>23725</v>
      </c>
      <c r="C500" s="3">
        <v>238752</v>
      </c>
      <c r="D500" s="3">
        <v>1548978</v>
      </c>
      <c r="E500" s="3">
        <v>1811455</v>
      </c>
      <c r="F500" s="3">
        <v>2171</v>
      </c>
      <c r="G500" s="3">
        <v>32036</v>
      </c>
      <c r="H500" s="3">
        <v>867193</v>
      </c>
      <c r="I500" s="3">
        <v>901400</v>
      </c>
      <c r="J500" s="3">
        <v>11193</v>
      </c>
      <c r="K500" s="3">
        <v>74359</v>
      </c>
      <c r="L500" s="3">
        <v>694716</v>
      </c>
      <c r="M500" s="3">
        <v>780268</v>
      </c>
      <c r="N500" s="3">
        <v>3493123</v>
      </c>
    </row>
    <row r="501" spans="1:14" ht="12.75" x14ac:dyDescent="0.2">
      <c r="A501" s="2" t="s">
        <v>55</v>
      </c>
      <c r="B501" s="3">
        <v>27321</v>
      </c>
      <c r="C501" s="3">
        <v>220837</v>
      </c>
      <c r="D501" s="3">
        <v>1532430</v>
      </c>
      <c r="E501" s="3">
        <v>1780588</v>
      </c>
      <c r="F501" s="3">
        <v>2062</v>
      </c>
      <c r="G501" s="3">
        <v>35470</v>
      </c>
      <c r="H501" s="3">
        <v>881408</v>
      </c>
      <c r="I501" s="3">
        <v>918940</v>
      </c>
      <c r="J501" s="3">
        <v>11194</v>
      </c>
      <c r="K501" s="3">
        <v>74425</v>
      </c>
      <c r="L501" s="3">
        <v>696454</v>
      </c>
      <c r="M501" s="3">
        <v>782073</v>
      </c>
      <c r="N501" s="3">
        <v>3481601</v>
      </c>
    </row>
    <row r="502" spans="1:14" ht="12.75" x14ac:dyDescent="0.2">
      <c r="A502" s="2" t="s">
        <v>56</v>
      </c>
      <c r="B502" s="3">
        <v>27242</v>
      </c>
      <c r="C502" s="3">
        <v>220581</v>
      </c>
      <c r="D502" s="3">
        <v>1494280</v>
      </c>
      <c r="E502" s="3">
        <v>1742103</v>
      </c>
      <c r="F502" s="3">
        <v>1731</v>
      </c>
      <c r="G502" s="3">
        <v>36717</v>
      </c>
      <c r="H502" s="3">
        <v>887544</v>
      </c>
      <c r="I502" s="3">
        <v>925992</v>
      </c>
      <c r="J502" s="3">
        <v>11206</v>
      </c>
      <c r="K502" s="3">
        <v>74603</v>
      </c>
      <c r="L502" s="3">
        <v>696177</v>
      </c>
      <c r="M502" s="3">
        <v>781986</v>
      </c>
      <c r="N502" s="3">
        <v>3450081</v>
      </c>
    </row>
    <row r="503" spans="1:14" ht="12.75" x14ac:dyDescent="0.2">
      <c r="A503" s="2" t="s">
        <v>57</v>
      </c>
      <c r="B503" s="3">
        <v>25827</v>
      </c>
      <c r="C503" s="3">
        <v>208282</v>
      </c>
      <c r="D503" s="3">
        <v>1492049</v>
      </c>
      <c r="E503" s="3">
        <v>1726158</v>
      </c>
      <c r="F503" s="3">
        <v>1963</v>
      </c>
      <c r="G503" s="3">
        <v>37042</v>
      </c>
      <c r="H503" s="3">
        <v>882646</v>
      </c>
      <c r="I503" s="3">
        <v>921651</v>
      </c>
      <c r="J503" s="3">
        <v>11216</v>
      </c>
      <c r="K503" s="3">
        <v>74697</v>
      </c>
      <c r="L503" s="3">
        <v>693997</v>
      </c>
      <c r="M503" s="3">
        <v>779910</v>
      </c>
      <c r="N503" s="3">
        <v>3427719</v>
      </c>
    </row>
    <row r="504" spans="1:14" ht="12.75" x14ac:dyDescent="0.2">
      <c r="A504" s="2" t="s">
        <v>61</v>
      </c>
      <c r="B504" s="3">
        <v>30608</v>
      </c>
      <c r="C504" s="3">
        <v>210985</v>
      </c>
      <c r="D504" s="3">
        <v>1507340</v>
      </c>
      <c r="E504" s="3">
        <v>1748933</v>
      </c>
      <c r="F504" s="3">
        <v>1793</v>
      </c>
      <c r="G504" s="3">
        <v>41387</v>
      </c>
      <c r="H504" s="3">
        <v>889941</v>
      </c>
      <c r="I504" s="3">
        <v>933121</v>
      </c>
      <c r="J504" s="3">
        <v>11216</v>
      </c>
      <c r="K504" s="3">
        <v>74698</v>
      </c>
      <c r="L504" s="3">
        <v>695227</v>
      </c>
      <c r="M504" s="3">
        <v>781141</v>
      </c>
      <c r="N504" s="3">
        <v>3463195</v>
      </c>
    </row>
    <row r="505" spans="1:14" ht="12.75" x14ac:dyDescent="0.2">
      <c r="A505" s="2" t="s">
        <v>58</v>
      </c>
      <c r="B505" s="3">
        <v>27767</v>
      </c>
      <c r="C505" s="3">
        <v>211913</v>
      </c>
      <c r="D505" s="3">
        <v>1495412</v>
      </c>
      <c r="E505" s="3">
        <v>1735092</v>
      </c>
      <c r="F505" s="3">
        <v>1774</v>
      </c>
      <c r="G505" s="3">
        <v>41951</v>
      </c>
      <c r="H505" s="3">
        <v>889681</v>
      </c>
      <c r="I505" s="3">
        <v>933406</v>
      </c>
      <c r="J505" s="3">
        <v>11219</v>
      </c>
      <c r="K505" s="3">
        <v>74699</v>
      </c>
      <c r="L505" s="3">
        <v>696010</v>
      </c>
      <c r="M505" s="3">
        <v>781928</v>
      </c>
      <c r="N505" s="3">
        <v>3450426</v>
      </c>
    </row>
    <row r="506" spans="1:14" ht="12.75" x14ac:dyDescent="0.2">
      <c r="A506" s="2" t="s">
        <v>59</v>
      </c>
      <c r="B506" s="3">
        <v>26931</v>
      </c>
      <c r="C506" s="3">
        <v>219496</v>
      </c>
      <c r="D506" s="3">
        <v>1515714</v>
      </c>
      <c r="E506" s="3">
        <v>1762141</v>
      </c>
      <c r="F506" s="3">
        <v>1911</v>
      </c>
      <c r="G506" s="3">
        <v>42118</v>
      </c>
      <c r="H506" s="3">
        <v>904054</v>
      </c>
      <c r="I506" s="3">
        <v>948083</v>
      </c>
      <c r="J506" s="3">
        <v>11219</v>
      </c>
      <c r="K506" s="3">
        <v>74773</v>
      </c>
      <c r="L506" s="3">
        <v>689182</v>
      </c>
      <c r="M506" s="3">
        <v>775174</v>
      </c>
      <c r="N506" s="3">
        <v>3485398</v>
      </c>
    </row>
    <row r="507" spans="1:14" ht="12.75" x14ac:dyDescent="0.2">
      <c r="A507" s="2" t="s">
        <v>49</v>
      </c>
      <c r="B507" s="3">
        <v>30173</v>
      </c>
      <c r="C507" s="3">
        <v>233059</v>
      </c>
      <c r="D507" s="3">
        <v>1516484</v>
      </c>
      <c r="E507" s="3">
        <v>1779716</v>
      </c>
      <c r="F507" s="3">
        <v>1925</v>
      </c>
      <c r="G507" s="3">
        <v>42520</v>
      </c>
      <c r="H507" s="3">
        <v>919412</v>
      </c>
      <c r="I507" s="3">
        <v>963857</v>
      </c>
      <c r="J507" s="3">
        <v>11221</v>
      </c>
      <c r="K507" s="3">
        <v>74776</v>
      </c>
      <c r="L507" s="3">
        <v>688942</v>
      </c>
      <c r="M507" s="3">
        <v>774939</v>
      </c>
      <c r="N507" s="3">
        <v>3518512</v>
      </c>
    </row>
    <row r="508" spans="1:14" ht="12.75" x14ac:dyDescent="0.2">
      <c r="A508" s="29">
        <v>2023</v>
      </c>
    </row>
    <row r="509" spans="1:14" ht="12.75" x14ac:dyDescent="0.2">
      <c r="A509" s="2" t="s">
        <v>50</v>
      </c>
      <c r="B509" s="3">
        <v>27376</v>
      </c>
      <c r="C509" s="3">
        <v>226518</v>
      </c>
      <c r="D509" s="3">
        <v>1555578</v>
      </c>
      <c r="E509" s="3">
        <v>1809472</v>
      </c>
      <c r="F509" s="3">
        <v>3107</v>
      </c>
      <c r="G509" s="3">
        <v>43280</v>
      </c>
      <c r="H509" s="3">
        <v>919901</v>
      </c>
      <c r="I509" s="3">
        <v>966288</v>
      </c>
      <c r="J509" s="3">
        <v>11233</v>
      </c>
      <c r="K509" s="3">
        <v>74776</v>
      </c>
      <c r="L509" s="3">
        <v>689409</v>
      </c>
      <c r="M509" s="3">
        <v>775418</v>
      </c>
      <c r="N509" s="3">
        <v>3551178</v>
      </c>
    </row>
    <row r="510" spans="1:14" ht="12.75" x14ac:dyDescent="0.2">
      <c r="A510" s="2" t="s">
        <v>51</v>
      </c>
      <c r="B510" s="3">
        <v>32069</v>
      </c>
      <c r="C510" s="3">
        <v>246399</v>
      </c>
      <c r="D510" s="3">
        <v>1618993</v>
      </c>
      <c r="E510" s="3">
        <v>1897461</v>
      </c>
      <c r="F510" s="3">
        <v>4554</v>
      </c>
      <c r="G510" s="3">
        <v>42567</v>
      </c>
      <c r="H510" s="3">
        <v>930901</v>
      </c>
      <c r="I510" s="3">
        <v>978022</v>
      </c>
      <c r="J510" s="3">
        <v>11233</v>
      </c>
      <c r="K510" s="3">
        <v>75067</v>
      </c>
      <c r="L510" s="3">
        <v>645061</v>
      </c>
      <c r="M510" s="3">
        <v>731361</v>
      </c>
      <c r="N510" s="3">
        <v>3606844</v>
      </c>
    </row>
    <row r="511" spans="1:14" ht="12.75" x14ac:dyDescent="0.2">
      <c r="A511" s="2" t="s">
        <v>52</v>
      </c>
      <c r="B511" s="3">
        <v>46189</v>
      </c>
      <c r="C511" s="3">
        <v>249091</v>
      </c>
      <c r="D511" s="3">
        <v>1644433</v>
      </c>
      <c r="E511" s="3">
        <v>1939713</v>
      </c>
      <c r="F511" s="3">
        <v>4740</v>
      </c>
      <c r="G511" s="3">
        <v>43524</v>
      </c>
      <c r="H511" s="3">
        <v>957003</v>
      </c>
      <c r="I511" s="3">
        <v>1005267</v>
      </c>
      <c r="J511" s="3">
        <v>11235</v>
      </c>
      <c r="K511" s="3">
        <v>75069</v>
      </c>
      <c r="L511" s="3">
        <v>646844</v>
      </c>
      <c r="M511" s="3">
        <v>733148</v>
      </c>
      <c r="N511" s="3">
        <v>3678128</v>
      </c>
    </row>
    <row r="512" spans="1:14" ht="12.75" x14ac:dyDescent="0.2">
      <c r="A512" s="2" t="s">
        <v>53</v>
      </c>
      <c r="B512" s="3">
        <v>27348</v>
      </c>
      <c r="C512" s="3">
        <v>245056</v>
      </c>
      <c r="D512" s="3">
        <v>1609313</v>
      </c>
      <c r="E512" s="3">
        <v>1881717</v>
      </c>
      <c r="F512" s="3">
        <v>5069</v>
      </c>
      <c r="G512" s="3">
        <v>44209</v>
      </c>
      <c r="H512" s="3">
        <v>962409</v>
      </c>
      <c r="I512" s="3">
        <v>1011687</v>
      </c>
      <c r="J512" s="3">
        <v>11236</v>
      </c>
      <c r="K512" s="3">
        <v>75104</v>
      </c>
      <c r="L512" s="3">
        <v>647078</v>
      </c>
      <c r="M512" s="3">
        <v>733418</v>
      </c>
      <c r="N512" s="3">
        <v>3626822</v>
      </c>
    </row>
    <row r="513" spans="1:14" ht="12.75" x14ac:dyDescent="0.2">
      <c r="A513" s="2" t="s">
        <v>54</v>
      </c>
      <c r="B513" s="3">
        <v>34494</v>
      </c>
      <c r="C513" s="3">
        <v>252590</v>
      </c>
      <c r="D513" s="3">
        <v>1633668</v>
      </c>
      <c r="E513" s="3">
        <v>1920752</v>
      </c>
      <c r="F513" s="3">
        <v>5148</v>
      </c>
      <c r="G513" s="3">
        <v>44917</v>
      </c>
      <c r="H513" s="3">
        <v>960096</v>
      </c>
      <c r="I513" s="3">
        <v>1010161</v>
      </c>
      <c r="J513" s="3">
        <v>11236</v>
      </c>
      <c r="K513" s="3">
        <v>72662</v>
      </c>
      <c r="L513" s="3">
        <v>649152</v>
      </c>
      <c r="M513" s="3">
        <v>733050</v>
      </c>
      <c r="N513" s="3">
        <v>3663963</v>
      </c>
    </row>
    <row r="514" spans="1:14" ht="12.75" x14ac:dyDescent="0.2">
      <c r="A514" s="2" t="s">
        <v>55</v>
      </c>
      <c r="B514" s="3">
        <v>26955</v>
      </c>
      <c r="C514" s="3">
        <v>269418</v>
      </c>
      <c r="D514" s="3">
        <v>1593741</v>
      </c>
      <c r="E514" s="3">
        <v>1890114</v>
      </c>
      <c r="F514" s="3">
        <v>5009</v>
      </c>
      <c r="G514" s="3">
        <v>43505</v>
      </c>
      <c r="H514" s="3">
        <v>986780</v>
      </c>
      <c r="I514" s="3">
        <v>1035294</v>
      </c>
      <c r="J514" s="3">
        <v>11238</v>
      </c>
      <c r="K514" s="3">
        <v>72728</v>
      </c>
      <c r="L514" s="3">
        <v>641453</v>
      </c>
      <c r="M514" s="3">
        <v>725419</v>
      </c>
      <c r="N514" s="3">
        <v>3650827</v>
      </c>
    </row>
    <row r="515" spans="1:14" ht="12.75" x14ac:dyDescent="0.2">
      <c r="A515" s="2" t="s">
        <v>56</v>
      </c>
      <c r="B515" s="3">
        <v>32531</v>
      </c>
      <c r="C515" s="3">
        <v>265123</v>
      </c>
      <c r="D515" s="3">
        <v>1590047</v>
      </c>
      <c r="E515" s="3">
        <v>1887701</v>
      </c>
      <c r="F515" s="3">
        <v>4782</v>
      </c>
      <c r="G515" s="3">
        <v>40925</v>
      </c>
      <c r="H515" s="3">
        <v>991399</v>
      </c>
      <c r="I515" s="3">
        <v>1037106</v>
      </c>
      <c r="J515" s="3">
        <v>11250</v>
      </c>
      <c r="K515" s="3">
        <v>72910</v>
      </c>
      <c r="L515" s="3">
        <v>643239</v>
      </c>
      <c r="M515" s="3">
        <v>727399</v>
      </c>
      <c r="N515" s="3">
        <v>3652206</v>
      </c>
    </row>
    <row r="516" spans="1:14" ht="12.75" x14ac:dyDescent="0.2">
      <c r="A516" s="2" t="s">
        <v>57</v>
      </c>
      <c r="B516" s="3">
        <v>28046</v>
      </c>
      <c r="C516" s="3">
        <v>263493</v>
      </c>
      <c r="D516" s="3">
        <v>1606745</v>
      </c>
      <c r="E516" s="3">
        <v>1898284</v>
      </c>
      <c r="F516" s="3">
        <v>4600</v>
      </c>
      <c r="G516" s="3">
        <v>42774</v>
      </c>
      <c r="H516" s="3">
        <v>974962</v>
      </c>
      <c r="I516" s="3">
        <v>1022336</v>
      </c>
      <c r="J516" s="3">
        <v>11260</v>
      </c>
      <c r="K516" s="3">
        <v>72973</v>
      </c>
      <c r="L516" s="3">
        <v>666566</v>
      </c>
      <c r="M516" s="3">
        <v>750799</v>
      </c>
      <c r="N516" s="3">
        <v>3671419</v>
      </c>
    </row>
    <row r="517" spans="1:14" ht="12.75" x14ac:dyDescent="0.2">
      <c r="A517" s="2" t="s">
        <v>61</v>
      </c>
      <c r="B517" s="3">
        <v>26018</v>
      </c>
      <c r="C517" s="3">
        <v>245085</v>
      </c>
      <c r="D517" s="3">
        <v>1597569</v>
      </c>
      <c r="E517" s="3">
        <v>1868672</v>
      </c>
      <c r="F517" s="3">
        <v>3682</v>
      </c>
      <c r="G517" s="3">
        <v>44387</v>
      </c>
      <c r="H517" s="3">
        <v>978689</v>
      </c>
      <c r="I517" s="3">
        <v>1026758</v>
      </c>
      <c r="J517" s="3">
        <v>11261</v>
      </c>
      <c r="K517" s="3">
        <v>86974</v>
      </c>
      <c r="L517" s="3">
        <v>658169</v>
      </c>
      <c r="M517" s="3">
        <v>756404</v>
      </c>
      <c r="N517" s="3">
        <v>3651834</v>
      </c>
    </row>
    <row r="518" spans="1:14" ht="12.75" x14ac:dyDescent="0.2">
      <c r="A518" s="2" t="s">
        <v>58</v>
      </c>
      <c r="B518" s="3">
        <v>25869</v>
      </c>
      <c r="C518" s="3">
        <v>244046</v>
      </c>
      <c r="D518" s="3">
        <v>1604306</v>
      </c>
      <c r="E518" s="3">
        <v>1874221</v>
      </c>
      <c r="F518" s="3">
        <v>2967</v>
      </c>
      <c r="G518" s="3">
        <v>44524</v>
      </c>
      <c r="H518" s="3">
        <v>976945</v>
      </c>
      <c r="I518" s="3">
        <v>1024436</v>
      </c>
      <c r="J518" s="3">
        <v>11262</v>
      </c>
      <c r="K518" s="3">
        <v>84440</v>
      </c>
      <c r="L518" s="3">
        <v>652705</v>
      </c>
      <c r="M518" s="3">
        <v>748407</v>
      </c>
      <c r="N518" s="3">
        <v>3647064</v>
      </c>
    </row>
    <row r="519" spans="1:14" ht="12.75" x14ac:dyDescent="0.2">
      <c r="A519" s="2" t="s">
        <v>59</v>
      </c>
      <c r="B519" s="3">
        <v>23889</v>
      </c>
      <c r="C519" s="3">
        <v>272055</v>
      </c>
      <c r="D519" s="3">
        <v>1587409</v>
      </c>
      <c r="E519" s="3">
        <v>1883353</v>
      </c>
      <c r="F519" s="3">
        <v>2799</v>
      </c>
      <c r="G519" s="3">
        <v>44566</v>
      </c>
      <c r="H519" s="3">
        <v>986892</v>
      </c>
      <c r="I519" s="3">
        <v>1034257</v>
      </c>
      <c r="J519" s="3">
        <v>11262</v>
      </c>
      <c r="K519" s="3">
        <v>83587</v>
      </c>
      <c r="L519" s="3">
        <v>647845</v>
      </c>
      <c r="M519" s="3">
        <v>742694</v>
      </c>
      <c r="N519" s="3">
        <v>3660304</v>
      </c>
    </row>
    <row r="520" spans="1:14" ht="12.75" x14ac:dyDescent="0.2">
      <c r="A520" s="2" t="s">
        <v>49</v>
      </c>
      <c r="B520" s="3">
        <v>23930</v>
      </c>
      <c r="C520" s="3">
        <v>281405</v>
      </c>
      <c r="D520" s="3">
        <v>1606116</v>
      </c>
      <c r="E520" s="3">
        <v>1911451</v>
      </c>
      <c r="F520" s="3">
        <v>2842</v>
      </c>
      <c r="G520" s="3">
        <v>45258</v>
      </c>
      <c r="H520" s="3">
        <v>1005441</v>
      </c>
      <c r="I520" s="3">
        <v>1053541</v>
      </c>
      <c r="J520" s="3">
        <v>11265</v>
      </c>
      <c r="K520" s="3">
        <v>82309</v>
      </c>
      <c r="L520" s="3">
        <v>639189</v>
      </c>
      <c r="M520" s="3">
        <v>732763</v>
      </c>
      <c r="N520" s="3">
        <v>3697755</v>
      </c>
    </row>
    <row r="521" spans="1:14" ht="12.75" x14ac:dyDescent="0.2">
      <c r="A521" s="29">
        <v>2024</v>
      </c>
    </row>
    <row r="522" spans="1:14" ht="12.75" x14ac:dyDescent="0.2">
      <c r="A522" s="2" t="s">
        <v>50</v>
      </c>
      <c r="B522" s="3">
        <v>30092</v>
      </c>
      <c r="C522" s="3">
        <v>264345</v>
      </c>
      <c r="D522" s="3">
        <v>1632539</v>
      </c>
      <c r="E522" s="3">
        <v>1926976</v>
      </c>
      <c r="F522" s="3">
        <v>4039</v>
      </c>
      <c r="G522" s="3">
        <v>46278</v>
      </c>
      <c r="H522" s="3">
        <v>1011358</v>
      </c>
      <c r="I522" s="3">
        <v>1061675</v>
      </c>
      <c r="J522" s="3">
        <v>11277</v>
      </c>
      <c r="K522" s="3">
        <v>82430</v>
      </c>
      <c r="L522" s="3">
        <v>646471</v>
      </c>
      <c r="M522" s="3">
        <v>740178</v>
      </c>
      <c r="N522" s="3">
        <v>3728829</v>
      </c>
    </row>
    <row r="523" spans="1:14" ht="12.75" x14ac:dyDescent="0.2">
      <c r="A523" s="2" t="s">
        <v>51</v>
      </c>
      <c r="B523" s="3">
        <v>33222</v>
      </c>
      <c r="C523" s="3">
        <v>284879</v>
      </c>
      <c r="D523" s="3">
        <v>1664587</v>
      </c>
      <c r="E523" s="3">
        <v>1982688</v>
      </c>
      <c r="F523" s="3">
        <v>4053</v>
      </c>
      <c r="G523" s="3">
        <v>46909</v>
      </c>
      <c r="H523" s="3">
        <v>1026328</v>
      </c>
      <c r="I523" s="3">
        <v>1077290</v>
      </c>
      <c r="J523" s="3">
        <v>11277</v>
      </c>
      <c r="K523" s="3">
        <v>79238</v>
      </c>
      <c r="L523" s="3">
        <v>647715</v>
      </c>
      <c r="M523" s="3">
        <v>738230</v>
      </c>
      <c r="N523" s="3">
        <v>3798208</v>
      </c>
    </row>
    <row r="524" spans="1:14" ht="12.75" x14ac:dyDescent="0.2">
      <c r="A524" s="2" t="s">
        <v>52</v>
      </c>
      <c r="B524" s="3">
        <v>29772</v>
      </c>
      <c r="C524" s="3">
        <v>274842</v>
      </c>
      <c r="D524" s="3">
        <v>1719569</v>
      </c>
      <c r="E524" s="3">
        <v>2024183</v>
      </c>
      <c r="F524" s="3">
        <v>3531</v>
      </c>
      <c r="G524" s="3">
        <v>45311</v>
      </c>
      <c r="H524" s="3">
        <v>1049854</v>
      </c>
      <c r="I524" s="3">
        <v>1098696</v>
      </c>
      <c r="J524" s="3">
        <v>11278</v>
      </c>
      <c r="K524" s="3">
        <v>79240</v>
      </c>
      <c r="L524" s="3">
        <v>658646</v>
      </c>
      <c r="M524" s="3">
        <v>749164</v>
      </c>
      <c r="N524" s="3">
        <v>3872043</v>
      </c>
    </row>
    <row r="525" spans="1:14" ht="12.75" x14ac:dyDescent="0.2">
      <c r="A525" s="2" t="s">
        <v>53</v>
      </c>
      <c r="B525" s="3">
        <v>50011</v>
      </c>
      <c r="C525" s="3">
        <v>288811</v>
      </c>
      <c r="D525" s="3">
        <v>1705681</v>
      </c>
      <c r="E525" s="3">
        <v>2044503</v>
      </c>
      <c r="F525" s="3">
        <v>3658</v>
      </c>
      <c r="G525" s="3">
        <v>42666</v>
      </c>
      <c r="H525" s="3">
        <v>1055983</v>
      </c>
      <c r="I525" s="3">
        <v>1102307</v>
      </c>
      <c r="J525" s="3">
        <v>11280</v>
      </c>
      <c r="K525" s="3">
        <v>79269</v>
      </c>
      <c r="L525" s="3">
        <v>656822</v>
      </c>
      <c r="M525" s="3">
        <v>747371</v>
      </c>
      <c r="N525" s="3">
        <v>3894181</v>
      </c>
    </row>
    <row r="526" spans="1:14" ht="12.75" x14ac:dyDescent="0.2">
      <c r="A526" s="2" t="s">
        <v>54</v>
      </c>
      <c r="B526" s="3">
        <v>71446</v>
      </c>
      <c r="C526" s="3">
        <v>285272</v>
      </c>
      <c r="D526" s="3">
        <v>1724829</v>
      </c>
      <c r="E526" s="3">
        <v>2081547</v>
      </c>
      <c r="F526" s="3">
        <v>3081</v>
      </c>
      <c r="G526" s="3">
        <v>42859</v>
      </c>
      <c r="H526" s="3">
        <v>1063065</v>
      </c>
      <c r="I526" s="3">
        <v>1109005</v>
      </c>
      <c r="J526" s="3">
        <v>11280</v>
      </c>
      <c r="K526" s="3">
        <v>78095</v>
      </c>
      <c r="L526" s="3">
        <v>656790</v>
      </c>
      <c r="M526" s="3">
        <v>746165</v>
      </c>
      <c r="N526" s="3">
        <v>3936717</v>
      </c>
    </row>
    <row r="527" spans="1:14" ht="12.75" x14ac:dyDescent="0.2">
      <c r="A527" s="2" t="s">
        <v>55</v>
      </c>
      <c r="B527" s="3">
        <v>76510</v>
      </c>
      <c r="C527" s="3">
        <v>282569</v>
      </c>
      <c r="D527" s="3">
        <v>1683732</v>
      </c>
      <c r="E527" s="3">
        <v>2042811</v>
      </c>
      <c r="F527" s="3">
        <v>2563</v>
      </c>
      <c r="G527" s="3">
        <v>43341</v>
      </c>
      <c r="H527" s="3">
        <v>1079208</v>
      </c>
      <c r="I527" s="3">
        <v>1125112</v>
      </c>
      <c r="J527" s="3">
        <v>11281</v>
      </c>
      <c r="K527" s="3">
        <v>78157</v>
      </c>
      <c r="L527" s="3">
        <v>660453</v>
      </c>
      <c r="M527" s="3">
        <v>749891</v>
      </c>
      <c r="N527" s="3">
        <v>3917814</v>
      </c>
    </row>
    <row r="528" spans="1:14" ht="12.75" x14ac:dyDescent="0.2">
      <c r="A528" s="2" t="s">
        <v>56</v>
      </c>
      <c r="B528" s="3">
        <v>83343</v>
      </c>
      <c r="C528" s="3">
        <v>285072</v>
      </c>
      <c r="D528" s="3">
        <v>1715815</v>
      </c>
      <c r="E528" s="3">
        <v>2084230</v>
      </c>
      <c r="F528" s="3">
        <v>2568</v>
      </c>
      <c r="G528" s="3">
        <v>46276</v>
      </c>
      <c r="H528" s="3">
        <v>1078762</v>
      </c>
      <c r="I528" s="3">
        <v>1127606</v>
      </c>
      <c r="J528" s="3">
        <v>9243</v>
      </c>
      <c r="K528" s="3">
        <v>73792</v>
      </c>
      <c r="L528" s="3">
        <v>662496</v>
      </c>
      <c r="M528" s="3">
        <v>745531</v>
      </c>
      <c r="N528" s="3">
        <v>3957367</v>
      </c>
    </row>
    <row r="529" spans="1:14" ht="12.75" x14ac:dyDescent="0.2">
      <c r="A529" s="2" t="s">
        <v>57</v>
      </c>
      <c r="B529" s="3">
        <v>84984</v>
      </c>
      <c r="C529" s="3">
        <v>291979</v>
      </c>
      <c r="D529" s="3">
        <v>1734126</v>
      </c>
      <c r="E529" s="3">
        <v>2111089</v>
      </c>
      <c r="F529" s="3">
        <v>2723</v>
      </c>
      <c r="G529" s="3">
        <v>43860</v>
      </c>
      <c r="H529" s="3">
        <v>1085289</v>
      </c>
      <c r="I529" s="3">
        <v>1131872</v>
      </c>
      <c r="J529" s="3">
        <v>11304</v>
      </c>
      <c r="K529" s="3">
        <v>72361</v>
      </c>
      <c r="L529" s="3">
        <v>667740</v>
      </c>
      <c r="M529" s="3">
        <v>751405</v>
      </c>
      <c r="N529" s="3">
        <v>3994366</v>
      </c>
    </row>
    <row r="530" spans="1:14" ht="12.75" x14ac:dyDescent="0.2">
      <c r="A530" s="2" t="s">
        <v>61</v>
      </c>
      <c r="B530" s="3">
        <v>80359</v>
      </c>
      <c r="C530" s="3">
        <v>313442</v>
      </c>
      <c r="D530" s="3">
        <v>1751128</v>
      </c>
      <c r="E530" s="3">
        <v>2144929</v>
      </c>
      <c r="F530" s="3">
        <v>2439</v>
      </c>
      <c r="G530" s="3">
        <v>8858</v>
      </c>
      <c r="H530" s="3">
        <v>1060147</v>
      </c>
      <c r="I530" s="3">
        <v>1071444</v>
      </c>
      <c r="J530" s="3">
        <v>11306</v>
      </c>
      <c r="K530" s="3">
        <v>67507</v>
      </c>
      <c r="L530" s="3">
        <v>673929</v>
      </c>
      <c r="M530" s="3">
        <v>752742</v>
      </c>
      <c r="N530" s="3">
        <v>3969115</v>
      </c>
    </row>
    <row r="531" spans="1:14" ht="12.75" x14ac:dyDescent="0.2">
      <c r="A531" s="2" t="s">
        <v>58</v>
      </c>
      <c r="B531" s="3">
        <v>84201</v>
      </c>
      <c r="C531" s="3">
        <v>325765</v>
      </c>
      <c r="D531" s="3">
        <v>2099865</v>
      </c>
      <c r="E531" s="3">
        <v>2509831</v>
      </c>
      <c r="F531" s="3">
        <v>2521</v>
      </c>
      <c r="G531" s="3">
        <v>8524</v>
      </c>
      <c r="H531" s="3">
        <v>745528</v>
      </c>
      <c r="I531" s="3">
        <v>756573</v>
      </c>
      <c r="J531" s="3">
        <v>11307</v>
      </c>
      <c r="K531" s="3">
        <v>65176</v>
      </c>
      <c r="L531" s="3">
        <v>687817</v>
      </c>
      <c r="M531" s="3">
        <v>764300</v>
      </c>
      <c r="N531" s="3">
        <v>4030704</v>
      </c>
    </row>
    <row r="532" spans="1:14" ht="12.75" x14ac:dyDescent="0.2">
      <c r="A532" s="2" t="s">
        <v>59</v>
      </c>
      <c r="B532" s="3">
        <v>88175</v>
      </c>
      <c r="C532" s="3">
        <v>337039</v>
      </c>
      <c r="D532" s="3">
        <v>2065345</v>
      </c>
      <c r="E532" s="3">
        <v>2490559</v>
      </c>
      <c r="F532" s="3">
        <v>2550</v>
      </c>
      <c r="G532" s="3">
        <v>6595</v>
      </c>
      <c r="H532" s="3">
        <v>756984</v>
      </c>
      <c r="I532" s="3">
        <v>766129</v>
      </c>
      <c r="J532" s="3">
        <v>11307</v>
      </c>
      <c r="K532" s="3">
        <v>65237</v>
      </c>
      <c r="L532" s="3">
        <v>688149</v>
      </c>
      <c r="M532" s="3">
        <v>764693</v>
      </c>
      <c r="N532" s="3">
        <v>4021381</v>
      </c>
    </row>
    <row r="533" spans="1:14" ht="12.75" x14ac:dyDescent="0.2">
      <c r="A533" s="2" t="s">
        <v>49</v>
      </c>
      <c r="B533" s="3">
        <v>59209</v>
      </c>
      <c r="C533" s="3">
        <v>334698</v>
      </c>
      <c r="D533" s="3">
        <v>2088616</v>
      </c>
      <c r="E533" s="3">
        <v>2482523</v>
      </c>
      <c r="F533" s="3">
        <v>2394</v>
      </c>
      <c r="G533" s="3">
        <v>6280</v>
      </c>
      <c r="H533" s="3">
        <v>771034</v>
      </c>
      <c r="I533" s="3">
        <v>779708</v>
      </c>
      <c r="J533" s="3">
        <v>11310</v>
      </c>
      <c r="K533" s="3">
        <v>61990</v>
      </c>
      <c r="L533" s="3">
        <v>687292</v>
      </c>
      <c r="M533" s="3">
        <v>760592</v>
      </c>
      <c r="N533" s="3">
        <v>4022823</v>
      </c>
    </row>
    <row r="534" spans="1:14" ht="12.75" x14ac:dyDescent="0.2">
      <c r="A534" s="29">
        <v>2025</v>
      </c>
      <c r="I534" s="3"/>
    </row>
    <row r="535" spans="1:14" ht="12.75" x14ac:dyDescent="0.2">
      <c r="A535" s="2" t="s">
        <v>50</v>
      </c>
      <c r="B535" s="3">
        <v>60877</v>
      </c>
      <c r="C535" s="3">
        <v>342017</v>
      </c>
      <c r="D535" s="3">
        <v>2088221</v>
      </c>
      <c r="E535" s="3">
        <v>2491115</v>
      </c>
      <c r="F535" s="3">
        <v>2720</v>
      </c>
      <c r="G535" s="3">
        <v>6277</v>
      </c>
      <c r="H535" s="3">
        <v>802996</v>
      </c>
      <c r="I535" s="3">
        <v>811993</v>
      </c>
      <c r="J535" s="3">
        <v>9634</v>
      </c>
      <c r="K535" s="3">
        <v>61990</v>
      </c>
      <c r="L535" s="3">
        <v>685055</v>
      </c>
      <c r="M535" s="3">
        <v>756679</v>
      </c>
      <c r="N535" s="3">
        <v>4059787</v>
      </c>
    </row>
    <row r="536" spans="1:14" ht="12.75" x14ac:dyDescent="0.2">
      <c r="A536" s="2" t="s">
        <v>51</v>
      </c>
      <c r="B536" s="3">
        <v>83851</v>
      </c>
      <c r="C536" s="3">
        <v>367385</v>
      </c>
      <c r="D536" s="3">
        <v>2111432</v>
      </c>
      <c r="E536" s="3">
        <v>2562668</v>
      </c>
      <c r="F536" s="3">
        <v>1750</v>
      </c>
      <c r="G536" s="3">
        <v>6309</v>
      </c>
      <c r="H536" s="3">
        <v>819709</v>
      </c>
      <c r="I536" s="3">
        <v>827768</v>
      </c>
      <c r="J536" s="3">
        <v>9634</v>
      </c>
      <c r="K536" s="3">
        <v>62167</v>
      </c>
      <c r="L536" s="3">
        <v>682575</v>
      </c>
      <c r="M536" s="3">
        <v>754376</v>
      </c>
      <c r="N536" s="3">
        <v>4144812</v>
      </c>
    </row>
    <row r="537" spans="1:14" ht="12.75" x14ac:dyDescent="0.2">
      <c r="A537" s="2" t="s">
        <v>52</v>
      </c>
      <c r="B537" s="3">
        <v>88472</v>
      </c>
      <c r="C537" s="3">
        <v>380086</v>
      </c>
      <c r="D537" s="3">
        <v>2193830</v>
      </c>
      <c r="E537" s="3">
        <v>2662388</v>
      </c>
      <c r="F537" s="3">
        <v>1397</v>
      </c>
      <c r="G537" s="3">
        <v>1345</v>
      </c>
      <c r="H537" s="3">
        <v>823668</v>
      </c>
      <c r="I537" s="3">
        <v>826410</v>
      </c>
      <c r="J537" s="3">
        <v>9638</v>
      </c>
      <c r="K537" s="3">
        <v>62168</v>
      </c>
      <c r="L537" s="3">
        <v>672801</v>
      </c>
      <c r="M537" s="3">
        <v>744607</v>
      </c>
      <c r="N537" s="3">
        <v>4233405</v>
      </c>
    </row>
    <row r="538" spans="1:14" ht="12.75" x14ac:dyDescent="0.2">
      <c r="A538" s="2" t="s">
        <v>53</v>
      </c>
      <c r="B538" s="3">
        <v>113903</v>
      </c>
      <c r="C538" s="3">
        <v>381281</v>
      </c>
      <c r="D538" s="3">
        <v>2161622</v>
      </c>
      <c r="E538" s="3">
        <v>2656806</v>
      </c>
      <c r="F538" s="3">
        <v>1685</v>
      </c>
      <c r="G538" s="3">
        <v>896</v>
      </c>
      <c r="H538" s="3">
        <v>848200</v>
      </c>
      <c r="I538" s="3">
        <v>850781</v>
      </c>
      <c r="J538" s="3">
        <v>9638</v>
      </c>
      <c r="K538" s="3">
        <v>62168</v>
      </c>
      <c r="L538" s="3">
        <v>667605</v>
      </c>
      <c r="M538" s="3">
        <v>739411</v>
      </c>
      <c r="N538" s="3">
        <v>4246998</v>
      </c>
    </row>
    <row r="539" spans="1:14" ht="12.75" x14ac:dyDescent="0.2">
      <c r="A539" s="2" t="s">
        <v>54</v>
      </c>
      <c r="B539" s="3">
        <v>115397</v>
      </c>
      <c r="C539" s="3">
        <v>376203</v>
      </c>
      <c r="D539" s="3">
        <v>2155061</v>
      </c>
      <c r="E539" s="3">
        <v>2646661</v>
      </c>
      <c r="F539" s="3">
        <v>0</v>
      </c>
      <c r="G539" s="3">
        <v>913</v>
      </c>
      <c r="H539" s="3">
        <v>852056</v>
      </c>
      <c r="I539" s="3">
        <v>852969</v>
      </c>
      <c r="J539" s="3">
        <v>9637</v>
      </c>
      <c r="K539" s="3">
        <v>59702</v>
      </c>
      <c r="L539" s="3">
        <v>667335</v>
      </c>
      <c r="M539" s="3">
        <v>736674</v>
      </c>
      <c r="N539" s="3">
        <v>4236304</v>
      </c>
    </row>
    <row r="540" spans="1:14" ht="12.75" x14ac:dyDescent="0.2">
      <c r="A540" s="2" t="s">
        <v>55</v>
      </c>
      <c r="B540" s="3">
        <v>115814</v>
      </c>
      <c r="C540" s="3">
        <v>388445</v>
      </c>
      <c r="D540" s="3">
        <v>2151154</v>
      </c>
      <c r="E540" s="3">
        <v>2655413</v>
      </c>
      <c r="F540" s="3">
        <v>0</v>
      </c>
      <c r="G540" s="3">
        <v>884</v>
      </c>
      <c r="H540" s="3">
        <v>857207</v>
      </c>
      <c r="I540" s="3">
        <v>858091</v>
      </c>
      <c r="J540" s="3">
        <v>9641</v>
      </c>
      <c r="K540" s="3">
        <v>62228</v>
      </c>
      <c r="L540" s="3">
        <v>663785</v>
      </c>
      <c r="M540" s="3">
        <v>735654</v>
      </c>
      <c r="N540" s="3">
        <v>4249158</v>
      </c>
    </row>
    <row r="541" spans="1:14" ht="12.75" x14ac:dyDescent="0.2">
      <c r="A541" s="2" t="s">
        <v>56</v>
      </c>
      <c r="B541" s="3">
        <v>117542</v>
      </c>
      <c r="C541" s="3">
        <v>399090</v>
      </c>
      <c r="D541" s="3">
        <v>2143130</v>
      </c>
      <c r="E541" s="3">
        <v>2659762</v>
      </c>
      <c r="F541" s="3">
        <v>0</v>
      </c>
      <c r="G541" s="3">
        <v>884</v>
      </c>
      <c r="H541" s="3">
        <v>868969</v>
      </c>
      <c r="I541" s="3">
        <v>869853</v>
      </c>
      <c r="J541" s="3">
        <v>9641</v>
      </c>
      <c r="K541" s="3">
        <v>62448</v>
      </c>
      <c r="L541" s="3">
        <v>658888</v>
      </c>
      <c r="M541" s="3">
        <v>730977</v>
      </c>
      <c r="N541" s="3">
        <v>4260592</v>
      </c>
    </row>
  </sheetData>
  <mergeCells count="1">
    <mergeCell ref="A1:N1"/>
  </mergeCells>
  <phoneticPr fontId="0" type="noConversion"/>
  <printOptions horizontalCentered="1"/>
  <pageMargins left="0" right="0" top="0.5" bottom="0.25" header="0.5" footer="0.25"/>
  <pageSetup scale="83" orientation="landscape" r:id="rId1"/>
  <headerFooter alignWithMargins="0">
    <oddHeader xml:space="preserve">&amp;C
&amp;"Century Schoolbook,Bold"&amp;11
&amp;R&amp;"Century Schoolbook,Bold Italic"&amp;11 </oddHeader>
    <oddFooter>&amp;C&amp;"Arial,Regular"&amp;P</oddFooter>
  </headerFooter>
  <rowBreaks count="2" manualBreakCount="2">
    <brk id="39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showGridLines="0" workbookViewId="0">
      <selection activeCell="A3" sqref="A3:I3"/>
    </sheetView>
  </sheetViews>
  <sheetFormatPr defaultColWidth="9" defaultRowHeight="15" x14ac:dyDescent="0.2"/>
  <cols>
    <col min="1" max="16384" width="9" style="4"/>
  </cols>
  <sheetData>
    <row r="1" spans="1:9" ht="15.75" x14ac:dyDescent="0.25">
      <c r="A1" s="32" t="s">
        <v>60</v>
      </c>
      <c r="B1" s="32"/>
      <c r="C1" s="32"/>
      <c r="D1" s="32"/>
      <c r="E1" s="32"/>
      <c r="F1" s="32"/>
      <c r="G1" s="32"/>
      <c r="H1" s="32"/>
      <c r="I1" s="32"/>
    </row>
    <row r="2" spans="1:9" x14ac:dyDescent="0.2">
      <c r="A2" s="5"/>
      <c r="B2" s="6"/>
      <c r="C2" s="6"/>
      <c r="D2" s="6"/>
      <c r="E2" s="6"/>
      <c r="F2" s="6"/>
      <c r="G2" s="6"/>
      <c r="H2" s="6"/>
      <c r="I2" s="6"/>
    </row>
    <row r="3" spans="1:9" ht="59.25" customHeight="1" x14ac:dyDescent="0.2">
      <c r="A3" s="33" t="s">
        <v>63</v>
      </c>
      <c r="B3" s="33"/>
      <c r="C3" s="33"/>
      <c r="D3" s="33"/>
      <c r="E3" s="33"/>
      <c r="F3" s="33"/>
      <c r="G3" s="33"/>
      <c r="H3" s="33"/>
      <c r="I3" s="33"/>
    </row>
    <row r="4" spans="1:9" x14ac:dyDescent="0.2">
      <c r="A4" s="5"/>
      <c r="B4" s="6"/>
      <c r="C4" s="6"/>
      <c r="D4" s="6"/>
      <c r="E4" s="6"/>
      <c r="F4" s="6"/>
      <c r="G4" s="6"/>
      <c r="H4" s="6"/>
      <c r="I4" s="6"/>
    </row>
    <row r="5" spans="1:9" x14ac:dyDescent="0.2">
      <c r="A5" s="6"/>
      <c r="B5" s="6"/>
      <c r="C5" s="6"/>
      <c r="D5" s="6"/>
      <c r="E5" s="6"/>
      <c r="F5" s="6"/>
      <c r="G5" s="6"/>
      <c r="H5" s="6"/>
      <c r="I5" s="6"/>
    </row>
    <row r="6" spans="1:9" x14ac:dyDescent="0.2">
      <c r="A6" s="6"/>
      <c r="B6" s="6"/>
      <c r="C6" s="6"/>
      <c r="D6" s="6"/>
      <c r="E6" s="6"/>
      <c r="F6" s="6"/>
      <c r="G6" s="6"/>
      <c r="H6" s="6"/>
      <c r="I6" s="6"/>
    </row>
    <row r="7" spans="1:9" x14ac:dyDescent="0.2">
      <c r="A7" s="6"/>
      <c r="B7" s="6"/>
      <c r="C7" s="6"/>
      <c r="D7" s="6"/>
      <c r="E7" s="6"/>
      <c r="F7" s="6"/>
      <c r="G7" s="6"/>
      <c r="H7" s="6"/>
      <c r="I7" s="6"/>
    </row>
    <row r="8" spans="1:9" x14ac:dyDescent="0.2">
      <c r="A8" s="6"/>
      <c r="B8" s="6"/>
      <c r="C8" s="6"/>
      <c r="D8" s="6"/>
      <c r="E8" s="6"/>
      <c r="F8" s="6"/>
      <c r="G8" s="6"/>
      <c r="H8" s="6"/>
      <c r="I8" s="6"/>
    </row>
    <row r="9" spans="1:9" x14ac:dyDescent="0.2">
      <c r="A9" s="6"/>
      <c r="B9" s="6"/>
      <c r="C9" s="6"/>
      <c r="D9" s="6"/>
      <c r="E9" s="6"/>
      <c r="F9" s="6"/>
      <c r="G9" s="6"/>
      <c r="H9" s="6"/>
      <c r="I9" s="6"/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</sheetData>
  <mergeCells count="2">
    <mergeCell ref="A1:I1"/>
    <mergeCell ref="A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1977-2025</vt:lpstr>
      <vt:lpstr>Notes</vt:lpstr>
      <vt:lpstr>'1977-2025'!Print_Area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2017-01-11T14:49:14Z</cp:lastPrinted>
  <dcterms:created xsi:type="dcterms:W3CDTF">2001-10-01T20:59:31Z</dcterms:created>
  <dcterms:modified xsi:type="dcterms:W3CDTF">2025-09-09T21:38:46Z</dcterms:modified>
</cp:coreProperties>
</file>