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FA51B98C-EBB5-4A4B-9DD7-8A8A891330F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987-2001" sheetId="4" r:id="rId1"/>
    <sheet name=" 2002-2008" sheetId="8" r:id="rId2"/>
    <sheet name="2009-2024 " sheetId="9" r:id="rId3"/>
    <sheet name="Notes" sheetId="7" r:id="rId4"/>
  </sheets>
  <definedNames>
    <definedName name="A" localSheetId="0">'1987-2001'!#REF!</definedName>
    <definedName name="A">#REF!</definedName>
    <definedName name="_xlnm.Print_Area" localSheetId="1">' 2002-2008'!#REF!</definedName>
    <definedName name="_xlnm.Print_Area" localSheetId="2">'2009-2024 '!$A$1:$P$32</definedName>
    <definedName name="_xlnm.Print_Area" localSheetId="3">Notes!$A$1:$I$29</definedName>
    <definedName name="Print_Area_MI" localSheetId="0">'1987-2001'!#REF!</definedName>
    <definedName name="_xlnm.Print_Titles" localSheetId="1">' 2002-2008'!$1:$6</definedName>
    <definedName name="_xlnm.Print_Titles" localSheetId="0">'1987-2001'!$1:$7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6" i="9" l="1"/>
  <c r="P214" i="9"/>
  <c r="P213" i="9"/>
  <c r="P212" i="9" l="1"/>
  <c r="P210" i="9"/>
  <c r="P211" i="9"/>
  <c r="P136" i="9"/>
  <c r="P152" i="9"/>
  <c r="P153" i="9"/>
  <c r="P154" i="9"/>
  <c r="P155" i="9"/>
  <c r="P156" i="9"/>
  <c r="P157" i="9"/>
  <c r="P158" i="9"/>
  <c r="P159" i="9"/>
  <c r="P160" i="9"/>
  <c r="P161" i="9"/>
  <c r="P162" i="9"/>
  <c r="P151" i="9"/>
  <c r="P207" i="9" l="1"/>
  <c r="P209" i="9" l="1"/>
  <c r="P208" i="9"/>
  <c r="P135" i="9"/>
  <c r="P116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4" i="9"/>
  <c r="P35" i="9"/>
  <c r="P36" i="9"/>
  <c r="P37" i="9"/>
  <c r="P38" i="9"/>
  <c r="P39" i="9"/>
  <c r="P40" i="9"/>
  <c r="P41" i="9"/>
  <c r="P42" i="9"/>
  <c r="P43" i="9"/>
  <c r="P44" i="9"/>
  <c r="P45" i="9"/>
  <c r="P47" i="9"/>
  <c r="P48" i="9"/>
  <c r="P49" i="9"/>
  <c r="P50" i="9"/>
  <c r="P51" i="9"/>
  <c r="P52" i="9"/>
  <c r="P53" i="9"/>
  <c r="P54" i="9"/>
  <c r="P55" i="9"/>
  <c r="P56" i="9"/>
  <c r="P57" i="9"/>
  <c r="P58" i="9"/>
  <c r="P60" i="9"/>
  <c r="P61" i="9"/>
  <c r="P62" i="9"/>
  <c r="P63" i="9"/>
  <c r="P64" i="9"/>
  <c r="P65" i="9"/>
  <c r="P66" i="9"/>
  <c r="P67" i="9"/>
  <c r="P68" i="9"/>
  <c r="P69" i="9"/>
  <c r="P70" i="9"/>
  <c r="P71" i="9"/>
  <c r="P73" i="9"/>
  <c r="P74" i="9"/>
  <c r="P75" i="9"/>
  <c r="P76" i="9"/>
  <c r="P77" i="9"/>
  <c r="P78" i="9"/>
  <c r="P79" i="9"/>
  <c r="P80" i="9"/>
  <c r="P81" i="9"/>
  <c r="P82" i="9"/>
  <c r="P83" i="9"/>
  <c r="P84" i="9"/>
  <c r="P86" i="9"/>
  <c r="P87" i="9"/>
  <c r="P88" i="9"/>
  <c r="P89" i="9"/>
  <c r="P90" i="9"/>
  <c r="P91" i="9"/>
  <c r="P92" i="9"/>
  <c r="P93" i="9"/>
  <c r="P94" i="9"/>
  <c r="P95" i="9"/>
  <c r="P96" i="9"/>
  <c r="P97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2" i="9"/>
  <c r="P113" i="9"/>
  <c r="P114" i="9"/>
  <c r="P115" i="9"/>
  <c r="P117" i="9"/>
  <c r="P118" i="9"/>
  <c r="P119" i="9"/>
  <c r="P120" i="9"/>
  <c r="P121" i="9"/>
  <c r="P122" i="9"/>
  <c r="P123" i="9"/>
  <c r="P125" i="9"/>
  <c r="P126" i="9"/>
  <c r="P127" i="9"/>
  <c r="P128" i="9"/>
  <c r="P129" i="9"/>
  <c r="P130" i="9"/>
  <c r="P131" i="9"/>
  <c r="P132" i="9"/>
  <c r="P133" i="9"/>
  <c r="P134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3" i="9"/>
  <c r="P205" i="9"/>
  <c r="P206" i="9"/>
  <c r="P8" i="9"/>
  <c r="O11" i="8" l="1"/>
  <c r="O12" i="8"/>
  <c r="O13" i="8"/>
  <c r="O14" i="8"/>
  <c r="O97" i="8"/>
  <c r="O96" i="8"/>
  <c r="O95" i="8"/>
  <c r="O94" i="8"/>
  <c r="O93" i="8"/>
  <c r="O92" i="8"/>
  <c r="O91" i="8"/>
  <c r="O90" i="8"/>
  <c r="O89" i="8"/>
  <c r="O88" i="8"/>
  <c r="O87" i="8"/>
  <c r="O86" i="8"/>
  <c r="O84" i="8"/>
  <c r="O83" i="8"/>
  <c r="O82" i="8"/>
  <c r="O81" i="8"/>
  <c r="O80" i="8"/>
  <c r="O79" i="8"/>
  <c r="O78" i="8"/>
  <c r="O77" i="8"/>
  <c r="O76" i="8"/>
  <c r="O75" i="8"/>
  <c r="O74" i="8"/>
  <c r="O73" i="8"/>
  <c r="O71" i="8"/>
  <c r="O70" i="8"/>
  <c r="O69" i="8"/>
  <c r="O68" i="8"/>
  <c r="O67" i="8"/>
  <c r="O66" i="8"/>
  <c r="O65" i="8"/>
  <c r="O64" i="8"/>
  <c r="O63" i="8"/>
  <c r="O62" i="8"/>
  <c r="O61" i="8"/>
  <c r="O60" i="8"/>
  <c r="O58" i="8"/>
  <c r="D57" i="8"/>
  <c r="O57" i="8" s="1"/>
  <c r="D56" i="8"/>
  <c r="O56" i="8" s="1"/>
  <c r="O55" i="8"/>
  <c r="O54" i="8"/>
  <c r="O53" i="8"/>
  <c r="O52" i="8"/>
  <c r="O51" i="8"/>
  <c r="O50" i="8"/>
  <c r="O49" i="8"/>
  <c r="O48" i="8"/>
  <c r="O47" i="8"/>
  <c r="O45" i="8"/>
  <c r="O44" i="8"/>
  <c r="O43" i="8"/>
  <c r="L42" i="8"/>
  <c r="O42" i="8" s="1"/>
  <c r="L41" i="8"/>
  <c r="O41" i="8" s="1"/>
  <c r="O40" i="8"/>
  <c r="L39" i="8"/>
  <c r="O39" i="8" s="1"/>
  <c r="L38" i="8"/>
  <c r="O38" i="8" s="1"/>
  <c r="L37" i="8"/>
  <c r="O37" i="8" s="1"/>
  <c r="L36" i="8"/>
  <c r="O36" i="8" s="1"/>
  <c r="L35" i="8"/>
  <c r="O35" i="8" s="1"/>
  <c r="L34" i="8"/>
  <c r="O34" i="8" s="1"/>
  <c r="N32" i="8"/>
  <c r="L32" i="8"/>
  <c r="N31" i="8"/>
  <c r="L31" i="8"/>
  <c r="N30" i="8"/>
  <c r="L30" i="8"/>
  <c r="N29" i="8"/>
  <c r="L29" i="8"/>
  <c r="N28" i="8"/>
  <c r="L28" i="8"/>
  <c r="N27" i="8"/>
  <c r="L27" i="8"/>
  <c r="I26" i="8"/>
  <c r="H26" i="8"/>
  <c r="D26" i="8"/>
  <c r="O25" i="8"/>
  <c r="O24" i="8"/>
  <c r="O23" i="8"/>
  <c r="O22" i="8"/>
  <c r="O21" i="8"/>
  <c r="O19" i="8"/>
  <c r="O18" i="8"/>
  <c r="O17" i="8"/>
  <c r="O16" i="8"/>
  <c r="O15" i="8"/>
  <c r="O10" i="8"/>
  <c r="O9" i="8"/>
  <c r="O8" i="8"/>
  <c r="F133" i="4"/>
  <c r="O28" i="8" l="1"/>
  <c r="O29" i="8"/>
  <c r="O30" i="8"/>
  <c r="O31" i="8"/>
  <c r="O32" i="8"/>
  <c r="O26" i="8"/>
  <c r="O27" i="8"/>
  <c r="O200" i="4"/>
  <c r="O199" i="4"/>
  <c r="O198" i="4"/>
  <c r="O197" i="4"/>
  <c r="O196" i="4"/>
  <c r="O195" i="4"/>
  <c r="O194" i="4"/>
  <c r="O193" i="4"/>
  <c r="O192" i="4"/>
  <c r="O191" i="4"/>
  <c r="O190" i="4"/>
  <c r="O189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8" i="4"/>
  <c r="O147" i="4"/>
  <c r="C146" i="4"/>
  <c r="O146" i="4" s="1"/>
  <c r="C145" i="4"/>
  <c r="O145" i="4" s="1"/>
  <c r="O144" i="4"/>
  <c r="O143" i="4"/>
  <c r="O142" i="4"/>
  <c r="O141" i="4"/>
  <c r="O140" i="4"/>
  <c r="O139" i="4"/>
  <c r="O138" i="4"/>
  <c r="O137" i="4"/>
  <c r="O135" i="4"/>
  <c r="O134" i="4"/>
  <c r="N133" i="4"/>
  <c r="K133" i="4"/>
  <c r="G133" i="4"/>
  <c r="O132" i="4"/>
  <c r="O131" i="4"/>
  <c r="O130" i="4"/>
  <c r="O129" i="4"/>
  <c r="O128" i="4"/>
  <c r="O127" i="4"/>
  <c r="O126" i="4"/>
  <c r="O125" i="4"/>
  <c r="O124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3" i="4"/>
  <c r="O82" i="4"/>
  <c r="O81" i="4"/>
  <c r="O80" i="4"/>
  <c r="O79" i="4"/>
  <c r="O78" i="4"/>
  <c r="O77" i="4"/>
  <c r="O76" i="4"/>
  <c r="O75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O60" i="4"/>
  <c r="O59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3" i="4"/>
  <c r="O34" i="4"/>
  <c r="O35" i="4"/>
  <c r="O36" i="4"/>
  <c r="O37" i="4"/>
  <c r="O38" i="4"/>
  <c r="O39" i="4"/>
  <c r="O40" i="4"/>
  <c r="O41" i="4"/>
  <c r="O42" i="4"/>
  <c r="O43" i="4"/>
  <c r="O44" i="4"/>
  <c r="O46" i="4"/>
  <c r="O47" i="4"/>
  <c r="O48" i="4"/>
  <c r="O49" i="4"/>
  <c r="O50" i="4"/>
  <c r="O51" i="4"/>
  <c r="O52" i="4"/>
  <c r="O53" i="4"/>
  <c r="O54" i="4"/>
  <c r="O55" i="4"/>
  <c r="O56" i="4"/>
  <c r="O57" i="4"/>
  <c r="O133" i="4" l="1"/>
</calcChain>
</file>

<file path=xl/sharedStrings.xml><?xml version="1.0" encoding="utf-8"?>
<sst xmlns="http://schemas.openxmlformats.org/spreadsheetml/2006/main" count="579" uniqueCount="85">
  <si>
    <t xml:space="preserve"> </t>
  </si>
  <si>
    <t xml:space="preserve">      MULTILATERAL</t>
  </si>
  <si>
    <t>BILATERAL</t>
  </si>
  <si>
    <t>End of</t>
  </si>
  <si>
    <t>Period</t>
  </si>
  <si>
    <t>EEC/EIB</t>
  </si>
  <si>
    <t xml:space="preserve"> IBRD</t>
  </si>
  <si>
    <t xml:space="preserve"> CDB</t>
  </si>
  <si>
    <t xml:space="preserve"> Other</t>
  </si>
  <si>
    <t xml:space="preserve"> USAID</t>
  </si>
  <si>
    <t xml:space="preserve">  UK</t>
  </si>
  <si>
    <t>TAIWAN</t>
  </si>
  <si>
    <t>Credit</t>
  </si>
  <si>
    <t xml:space="preserve">Banks </t>
  </si>
  <si>
    <t xml:space="preserve"> Total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</si>
  <si>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</si>
  <si>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</si>
  <si>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</si>
  <si>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</si>
  <si>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</si>
  <si>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</si>
  <si>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</si>
  <si>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</si>
  <si>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</si>
  <si>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</si>
  <si>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</si>
  <si>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</si>
  <si>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</si>
  <si>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</si>
  <si>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Suppliers</t>
  </si>
  <si>
    <t>2001</t>
  </si>
  <si>
    <t xml:space="preserve">   $mn</t>
  </si>
  <si>
    <t>Commercial</t>
  </si>
  <si>
    <t>CIDA</t>
  </si>
  <si>
    <t>CDC</t>
  </si>
  <si>
    <t>MULTILATERAL</t>
  </si>
  <si>
    <t xml:space="preserve"> BILATERAL</t>
  </si>
  <si>
    <t>IBRD</t>
  </si>
  <si>
    <t>CDB</t>
  </si>
  <si>
    <t>IDB</t>
  </si>
  <si>
    <t>OPEC</t>
  </si>
  <si>
    <t>Other</t>
  </si>
  <si>
    <t>USAID</t>
  </si>
  <si>
    <t>KUWAIT</t>
  </si>
  <si>
    <t xml:space="preserve"> UK</t>
  </si>
  <si>
    <t>Total</t>
  </si>
  <si>
    <t>IMF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</si>
  <si>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</si>
  <si>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</si>
  <si>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</si>
  <si>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</si>
  <si>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</si>
  <si>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</si>
  <si>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</si>
  <si>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</si>
  <si>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</si>
  <si>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</si>
  <si>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</si>
  <si>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</si>
  <si>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Sept</t>
  </si>
  <si>
    <t>CDC loans were fully paid October 1998.</t>
  </si>
  <si>
    <t>CIDA loans were fully paid November 1990.</t>
  </si>
  <si>
    <t xml:space="preserve">Effective 1 March 1992 BTL was reclassified as a private sector entity and this reduced </t>
  </si>
  <si>
    <t>the loan balance of the external commercial banks.</t>
  </si>
  <si>
    <t>Effective 27 October 1999, BEL loans were reclassified as private sector debt as a</t>
  </si>
  <si>
    <t xml:space="preserve"> result of its full privatization.</t>
  </si>
  <si>
    <t xml:space="preserve">The Outstanding External Debt of BEL and WASA, guaranteed by Government, </t>
  </si>
  <si>
    <t>remains a contingent liability of Central Government.</t>
  </si>
  <si>
    <t xml:space="preserve">BMC is the issuer of DFC/North America Securitization loan through the Bank of New </t>
  </si>
  <si>
    <t xml:space="preserve">USAID debt was reduced by BZ$17.2mn, due to the Debt for Nature Swap Agreement </t>
  </si>
  <si>
    <t>that was signed on 2 August 2001 but implemented on 30 November 2001.</t>
  </si>
  <si>
    <t xml:space="preserve">York which was recorded as a contingent liability of Central Government. However, in </t>
  </si>
  <si>
    <t xml:space="preserve">accordance with GDDS guideline, this transaction is now included as part of public </t>
  </si>
  <si>
    <t>financial sector stock of external debt obligation.</t>
  </si>
  <si>
    <t xml:space="preserve">IMF SDR Allocation of SDR $17.9mn is included as part of the financial public sector </t>
  </si>
  <si>
    <t>external debt.</t>
  </si>
  <si>
    <t xml:space="preserve">The nationalization of BEL on 21 June  2011 caused the increase in debt, which was </t>
  </si>
  <si>
    <t>matched by GOB’s acquisition of assets of equal value.</t>
  </si>
  <si>
    <t>TABLE 35 PUBLIC SECTOR: DISBURSED OUTSTANDING EXTERNAL DEBT</t>
  </si>
  <si>
    <t>Table 35 PUBLIC SECTOR: Disbursed Outstanding External Debt</t>
  </si>
  <si>
    <t>GOV</t>
  </si>
  <si>
    <t xml:space="preserve"> CABEI</t>
  </si>
  <si>
    <t>April</t>
  </si>
  <si>
    <t>KFED</t>
  </si>
  <si>
    <t>ROC/EBRC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</si>
</sst>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_)"/>
    <numFmt numFmtId="165" formatCode="#,##0.0_);\(#,##0.0\)"/>
    <numFmt numFmtId="166" formatCode="_(* #,##0.0_);_(* \(#,##0.0\);_(* &quot;-&quot;??_);_(@_)"/>
    <numFmt numFmtId="167" formatCode="#,##0.0"/>
    <numFmt numFmtId="168" formatCode="0.0"/>
  </numFmts>
  <fonts count="15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Courier"/>
    </font>
    <font>
      <sz val="10"/>
      <color rgb="FFFF0000"/>
      <name val="Courier"/>
    </font>
    <font>
      <sz val="10"/>
      <name val="Courier"/>
    </font>
    <font>
      <sz val="8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164" fontId="3" fillId="0" borderId="0"/>
  </cellStyleXfs>
  <cellXfs count="101">
    <xf numFmtId="0" fontId="0" fillId="0" borderId="0" xfId="0"/>
    <xf numFmtId="0" fontId="2" fillId="0" borderId="0" xfId="0" applyFont="1"/>
    <xf numFmtId="0" fontId="0" fillId="2" borderId="0" xfId="0" applyFill="1"/>
    <xf numFmtId="0" fontId="6" fillId="0" borderId="0" xfId="0" applyFont="1"/>
    <xf numFmtId="0" fontId="7" fillId="0" borderId="0" xfId="0" quotePrefix="1" applyFont="1" applyAlignment="1">
      <alignment horizontal="right"/>
    </xf>
    <xf numFmtId="0" fontId="5" fillId="0" borderId="0" xfId="0" applyFont="1"/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6" fillId="2" borderId="0" xfId="0" applyFont="1" applyFill="1"/>
    <xf numFmtId="0" fontId="7" fillId="2" borderId="0" xfId="0" quotePrefix="1" applyFont="1" applyFill="1" applyAlignment="1">
      <alignment horizontal="right"/>
    </xf>
    <xf numFmtId="164" fontId="7" fillId="2" borderId="1" xfId="3" applyFont="1" applyFill="1" applyBorder="1"/>
    <xf numFmtId="164" fontId="7" fillId="2" borderId="7" xfId="3" applyFont="1" applyFill="1" applyBorder="1"/>
    <xf numFmtId="164" fontId="7" fillId="2" borderId="1" xfId="3" quotePrefix="1" applyFont="1" applyFill="1" applyBorder="1" applyAlignment="1">
      <alignment horizontal="center"/>
    </xf>
    <xf numFmtId="164" fontId="7" fillId="2" borderId="5" xfId="3" applyFont="1" applyFill="1" applyBorder="1" applyAlignment="1">
      <alignment horizontal="center"/>
    </xf>
    <xf numFmtId="164" fontId="7" fillId="2" borderId="1" xfId="3" applyFont="1" applyFill="1" applyBorder="1" applyAlignment="1">
      <alignment horizontal="center"/>
    </xf>
    <xf numFmtId="164" fontId="7" fillId="2" borderId="6" xfId="3" quotePrefix="1" applyFont="1" applyFill="1" applyBorder="1" applyAlignment="1">
      <alignment horizontal="center"/>
    </xf>
    <xf numFmtId="164" fontId="6" fillId="2" borderId="0" xfId="3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0" fontId="5" fillId="2" borderId="0" xfId="0" applyFont="1" applyFill="1"/>
    <xf numFmtId="166" fontId="6" fillId="2" borderId="0" xfId="1" applyNumberFormat="1" applyFont="1" applyFill="1" applyBorder="1"/>
    <xf numFmtId="166" fontId="5" fillId="2" borderId="0" xfId="1" applyNumberFormat="1" applyFont="1" applyFill="1" applyBorder="1"/>
    <xf numFmtId="164" fontId="6" fillId="0" borderId="0" xfId="0" applyNumberFormat="1" applyFont="1"/>
    <xf numFmtId="165" fontId="6" fillId="0" borderId="0" xfId="0" applyNumberFormat="1" applyFont="1"/>
    <xf numFmtId="164" fontId="6" fillId="0" borderId="0" xfId="2" applyFont="1"/>
    <xf numFmtId="37" fontId="4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0" fillId="0" borderId="0" xfId="0" applyNumberFormat="1"/>
    <xf numFmtId="0" fontId="4" fillId="0" borderId="0" xfId="0" applyFont="1"/>
    <xf numFmtId="164" fontId="7" fillId="2" borderId="8" xfId="3" applyFont="1" applyFill="1" applyBorder="1" applyAlignment="1">
      <alignment horizontal="center"/>
    </xf>
    <xf numFmtId="164" fontId="7" fillId="2" borderId="8" xfId="3" quotePrefix="1" applyFont="1" applyFill="1" applyBorder="1" applyAlignment="1">
      <alignment horizontal="center"/>
    </xf>
    <xf numFmtId="164" fontId="7" fillId="2" borderId="9" xfId="3" quotePrefix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1" fontId="7" fillId="2" borderId="0" xfId="3" quotePrefix="1" applyNumberFormat="1" applyFont="1" applyFill="1" applyAlignment="1">
      <alignment horizontal="left"/>
    </xf>
    <xf numFmtId="1" fontId="7" fillId="0" borderId="0" xfId="2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167" fontId="6" fillId="0" borderId="0" xfId="0" applyNumberFormat="1" applyFont="1" applyAlignment="1">
      <alignment horizontal="right"/>
    </xf>
    <xf numFmtId="0" fontId="11" fillId="0" borderId="0" xfId="0" applyFont="1"/>
    <xf numFmtId="167" fontId="6" fillId="0" borderId="0" xfId="3" applyNumberFormat="1" applyFont="1" applyAlignment="1">
      <alignment horizontal="right"/>
    </xf>
    <xf numFmtId="0" fontId="0" fillId="3" borderId="0" xfId="0" applyFill="1"/>
    <xf numFmtId="0" fontId="0" fillId="4" borderId="0" xfId="0" applyFill="1"/>
    <xf numFmtId="164" fontId="7" fillId="0" borderId="10" xfId="3" quotePrefix="1" applyFont="1" applyBorder="1" applyAlignment="1">
      <alignment horizontal="center"/>
    </xf>
    <xf numFmtId="164" fontId="7" fillId="0" borderId="4" xfId="3" applyFont="1" applyBorder="1"/>
    <xf numFmtId="164" fontId="7" fillId="0" borderId="1" xfId="3" applyFont="1" applyBorder="1"/>
    <xf numFmtId="164" fontId="7" fillId="0" borderId="1" xfId="3" applyFont="1" applyBorder="1" applyAlignment="1">
      <alignment horizontal="center"/>
    </xf>
    <xf numFmtId="164" fontId="7" fillId="0" borderId="5" xfId="3" applyFont="1" applyBorder="1" applyAlignment="1">
      <alignment horizontal="center"/>
    </xf>
    <xf numFmtId="164" fontId="7" fillId="0" borderId="8" xfId="3" applyFont="1" applyBorder="1" applyAlignment="1">
      <alignment horizontal="center"/>
    </xf>
    <xf numFmtId="164" fontId="7" fillId="0" borderId="8" xfId="3" quotePrefix="1" applyFont="1" applyBorder="1" applyAlignment="1">
      <alignment horizontal="center"/>
    </xf>
    <xf numFmtId="1" fontId="7" fillId="0" borderId="0" xfId="3" quotePrefix="1" applyNumberFormat="1" applyFont="1" applyAlignment="1">
      <alignment horizontal="left"/>
    </xf>
    <xf numFmtId="166" fontId="5" fillId="0" borderId="0" xfId="1" applyNumberFormat="1" applyFont="1" applyFill="1" applyBorder="1"/>
    <xf numFmtId="0" fontId="11" fillId="3" borderId="0" xfId="0" applyFont="1" applyFill="1"/>
    <xf numFmtId="0" fontId="4" fillId="0" borderId="0" xfId="0" applyFont="1" applyAlignment="1">
      <alignment horizontal="center" vertical="center"/>
    </xf>
    <xf numFmtId="164" fontId="6" fillId="0" borderId="0" xfId="3" applyFont="1"/>
    <xf numFmtId="167" fontId="6" fillId="2" borderId="0" xfId="3" applyNumberFormat="1" applyFont="1" applyFill="1"/>
    <xf numFmtId="168" fontId="6" fillId="2" borderId="0" xfId="3" applyNumberFormat="1" applyFont="1" applyFill="1"/>
    <xf numFmtId="166" fontId="6" fillId="0" borderId="0" xfId="1" applyNumberFormat="1" applyFont="1" applyFill="1" applyBorder="1"/>
    <xf numFmtId="0" fontId="13" fillId="0" borderId="0" xfId="0" applyFont="1"/>
    <xf numFmtId="0" fontId="13" fillId="2" borderId="0" xfId="0" applyFont="1" applyFill="1"/>
    <xf numFmtId="167" fontId="6" fillId="0" borderId="0" xfId="3" applyNumberFormat="1" applyFont="1"/>
    <xf numFmtId="0" fontId="12" fillId="0" borderId="0" xfId="0" applyFont="1"/>
    <xf numFmtId="168" fontId="6" fillId="0" borderId="0" xfId="3" applyNumberFormat="1" applyFont="1"/>
    <xf numFmtId="164" fontId="7" fillId="0" borderId="7" xfId="3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164" fontId="7" fillId="0" borderId="7" xfId="3" applyFont="1" applyBorder="1" applyAlignment="1">
      <alignment horizontal="center"/>
    </xf>
    <xf numFmtId="164" fontId="7" fillId="0" borderId="6" xfId="3" quotePrefix="1" applyFont="1" applyBorder="1" applyAlignment="1">
      <alignment horizontal="center"/>
    </xf>
    <xf numFmtId="164" fontId="7" fillId="0" borderId="9" xfId="3" quotePrefix="1" applyFont="1" applyBorder="1" applyAlignment="1">
      <alignment horizontal="center"/>
    </xf>
    <xf numFmtId="164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7" fillId="2" borderId="2" xfId="3" quotePrefix="1" applyFont="1" applyFill="1" applyBorder="1" applyAlignment="1">
      <alignment horizontal="center"/>
    </xf>
    <xf numFmtId="164" fontId="7" fillId="2" borderId="3" xfId="3" quotePrefix="1" applyFont="1" applyFill="1" applyBorder="1" applyAlignment="1">
      <alignment horizontal="center"/>
    </xf>
    <xf numFmtId="164" fontId="7" fillId="2" borderId="4" xfId="3" quotePrefix="1" applyFont="1" applyFill="1" applyBorder="1" applyAlignment="1">
      <alignment horizontal="center"/>
    </xf>
    <xf numFmtId="164" fontId="7" fillId="2" borderId="2" xfId="3" applyFont="1" applyFill="1" applyBorder="1" applyAlignment="1">
      <alignment horizontal="center"/>
    </xf>
    <xf numFmtId="164" fontId="7" fillId="2" borderId="3" xfId="3" applyFont="1" applyFill="1" applyBorder="1" applyAlignment="1">
      <alignment horizontal="center"/>
    </xf>
    <xf numFmtId="164" fontId="7" fillId="2" borderId="4" xfId="3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7" fillId="0" borderId="10" xfId="3" quotePrefix="1" applyFont="1" applyBorder="1" applyAlignment="1">
      <alignment horizontal="center"/>
    </xf>
    <xf numFmtId="164" fontId="7" fillId="0" borderId="3" xfId="3" applyFont="1" applyBorder="1" applyAlignment="1">
      <alignment horizontal="center"/>
    </xf>
  </cellXfs>
  <cellStyles count="4">
    <cellStyle name="Comma" xfId="1" builtinId="3"/>
    <cellStyle name="Normal" xfId="0" builtinId="0"/>
    <cellStyle name="Normal_A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R200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Z176" sqref="Z176"/>
    </sheetView>
  </sheetViews>
  <sheetFormatPr defaultColWidth="9.625" defaultRowHeight="12" x14ac:dyDescent="0.15"/>
  <cols>
    <col min="1" max="1" width="7.25" customWidth="1"/>
    <col min="2" max="12" width="8.625" customWidth="1"/>
    <col min="13" max="13" width="9.875" customWidth="1"/>
    <col min="14" max="14" width="11.75" customWidth="1"/>
    <col min="15" max="15" width="9.25" customWidth="1"/>
    <col min="17" max="17" width="1.625" customWidth="1"/>
    <col min="19" max="19" width="1.625" customWidth="1"/>
    <col min="20" max="20" width="8.625" customWidth="1"/>
    <col min="21" max="21" width="1.625" customWidth="1"/>
    <col min="22" max="22" width="8.625" customWidth="1"/>
    <col min="23" max="23" width="1.625" customWidth="1"/>
    <col min="24" max="24" width="10.625" customWidth="1"/>
    <col min="25" max="25" width="1.625" customWidth="1"/>
    <col min="26" max="26" width="13.625" customWidth="1"/>
    <col min="27" max="27" width="1.625" customWidth="1"/>
    <col min="28" max="28" width="10.625" customWidth="1"/>
    <col min="29" max="29" width="1.625" customWidth="1"/>
    <col min="31" max="31" width="1.625" customWidth="1"/>
    <col min="32" max="32" width="10.625" customWidth="1"/>
    <col min="33" max="33" width="1.625" customWidth="1"/>
    <col min="34" max="34" width="13.625" customWidth="1"/>
    <col min="35" max="35" width="1.625" customWidth="1"/>
    <col min="37" max="37" width="1.625" customWidth="1"/>
    <col min="39" max="39" width="1.625" customWidth="1"/>
    <col min="40" max="40" width="10.625" customWidth="1"/>
    <col min="41" max="41" width="1.625" customWidth="1"/>
  </cols>
  <sheetData>
    <row r="1" spans="1:18" s="31" customFormat="1" ht="15.75" customHeight="1" x14ac:dyDescent="0.15">
      <c r="A1" s="28" t="s">
        <v>78</v>
      </c>
      <c r="B1" s="28"/>
      <c r="C1" s="28"/>
      <c r="D1" s="28"/>
      <c r="E1" s="28"/>
      <c r="F1" s="28"/>
      <c r="G1" s="29"/>
      <c r="H1" s="30"/>
      <c r="I1" s="30"/>
      <c r="J1" s="30"/>
      <c r="K1" s="30"/>
      <c r="L1" s="30"/>
      <c r="M1" s="30"/>
      <c r="N1" s="30"/>
      <c r="O1" s="30"/>
    </row>
    <row r="2" spans="1:18" ht="11.4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"/>
      <c r="Q3" s="1"/>
      <c r="R3" s="1"/>
    </row>
    <row r="4" spans="1:18" s="5" customFormat="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31</v>
      </c>
      <c r="P4" s="3"/>
      <c r="Q4" s="3"/>
      <c r="R4" s="3"/>
    </row>
    <row r="5" spans="1:18" s="5" customFormat="1" ht="16.5" customHeight="1" x14ac:dyDescent="0.2">
      <c r="A5" s="6"/>
      <c r="B5" s="85" t="s">
        <v>1</v>
      </c>
      <c r="C5" s="86"/>
      <c r="D5" s="86"/>
      <c r="E5" s="86"/>
      <c r="F5" s="86"/>
      <c r="G5" s="87"/>
      <c r="H5" s="88" t="s">
        <v>2</v>
      </c>
      <c r="I5" s="89"/>
      <c r="J5" s="89"/>
      <c r="K5" s="89"/>
      <c r="L5" s="90"/>
      <c r="M5" s="6"/>
      <c r="N5" s="7"/>
      <c r="O5" s="6"/>
      <c r="P5" s="3"/>
      <c r="Q5" s="3"/>
      <c r="R5" s="3"/>
    </row>
    <row r="6" spans="1:18" s="5" customFormat="1" ht="12.75" x14ac:dyDescent="0.2">
      <c r="A6" s="8" t="s">
        <v>3</v>
      </c>
      <c r="B6" s="38"/>
      <c r="C6" s="8"/>
      <c r="D6" s="8"/>
      <c r="E6" s="8"/>
      <c r="F6" s="8"/>
      <c r="G6" s="8"/>
      <c r="H6" s="8"/>
      <c r="I6" s="8"/>
      <c r="J6" s="8"/>
      <c r="K6" s="8"/>
      <c r="L6" s="9"/>
      <c r="M6" s="8" t="s">
        <v>29</v>
      </c>
      <c r="N6" s="8" t="s">
        <v>32</v>
      </c>
      <c r="O6" s="10"/>
      <c r="P6" s="3"/>
      <c r="Q6" s="3"/>
      <c r="R6" s="3"/>
    </row>
    <row r="7" spans="1:18" s="5" customFormat="1" ht="13.5" customHeight="1" x14ac:dyDescent="0.2">
      <c r="A7" s="37" t="s">
        <v>4</v>
      </c>
      <c r="B7" s="36" t="s">
        <v>5</v>
      </c>
      <c r="C7" s="37" t="s">
        <v>6</v>
      </c>
      <c r="D7" s="37" t="s">
        <v>7</v>
      </c>
      <c r="E7" s="37" t="s">
        <v>46</v>
      </c>
      <c r="F7" s="37" t="s">
        <v>34</v>
      </c>
      <c r="G7" s="37" t="s">
        <v>8</v>
      </c>
      <c r="H7" s="37" t="s">
        <v>9</v>
      </c>
      <c r="I7" s="37" t="s">
        <v>33</v>
      </c>
      <c r="J7" s="37" t="s">
        <v>10</v>
      </c>
      <c r="K7" s="37" t="s">
        <v>11</v>
      </c>
      <c r="L7" s="37" t="s">
        <v>8</v>
      </c>
      <c r="M7" s="37" t="s">
        <v>12</v>
      </c>
      <c r="N7" s="37" t="s">
        <v>13</v>
      </c>
      <c r="O7" s="37" t="s">
        <v>14</v>
      </c>
      <c r="P7" s="3"/>
      <c r="Q7" s="3"/>
      <c r="R7" s="3"/>
    </row>
    <row r="8" spans="1:18" s="5" customFormat="1" ht="15.75" customHeight="1" x14ac:dyDescent="0.2">
      <c r="A8" s="42" t="s">
        <v>15</v>
      </c>
      <c r="B8" s="3"/>
      <c r="C8" s="3"/>
      <c r="D8" s="3"/>
      <c r="E8" s="3"/>
      <c r="F8" s="3"/>
      <c r="G8" s="3"/>
      <c r="H8" s="3"/>
      <c r="I8" s="3"/>
      <c r="J8" s="3"/>
      <c r="K8" s="25"/>
      <c r="L8" s="3"/>
      <c r="M8" s="3"/>
      <c r="N8" s="3"/>
      <c r="O8" s="3"/>
      <c r="P8" s="3"/>
      <c r="Q8" s="3"/>
      <c r="R8" s="3"/>
    </row>
    <row r="9" spans="1:18" s="5" customFormat="1" ht="12.75" x14ac:dyDescent="0.2">
      <c r="A9" s="41" t="s">
        <v>47</v>
      </c>
      <c r="B9" s="26">
        <v>11.5</v>
      </c>
      <c r="C9" s="26">
        <v>15.2</v>
      </c>
      <c r="D9" s="26">
        <v>51.3</v>
      </c>
      <c r="E9" s="26">
        <v>24.3</v>
      </c>
      <c r="F9" s="26">
        <v>12.5</v>
      </c>
      <c r="G9" s="26">
        <v>0.4</v>
      </c>
      <c r="H9" s="26">
        <v>45.5</v>
      </c>
      <c r="I9" s="26">
        <v>17.600000000000001</v>
      </c>
      <c r="J9" s="26">
        <v>25.9</v>
      </c>
      <c r="K9" s="26">
        <v>0</v>
      </c>
      <c r="L9" s="26">
        <v>7.9</v>
      </c>
      <c r="M9" s="26">
        <v>9.6</v>
      </c>
      <c r="N9" s="26">
        <v>3.1</v>
      </c>
      <c r="O9" s="26">
        <f t="shared" ref="O9:O18" si="0">SUM(B9:N9)</f>
        <v>224.79999999999998</v>
      </c>
      <c r="P9" s="3"/>
      <c r="Q9" s="3"/>
      <c r="R9" s="3"/>
    </row>
    <row r="10" spans="1:18" s="5" customFormat="1" ht="12.75" x14ac:dyDescent="0.2">
      <c r="A10" s="41" t="s">
        <v>48</v>
      </c>
      <c r="B10" s="26">
        <v>11.6</v>
      </c>
      <c r="C10" s="26">
        <v>15.5</v>
      </c>
      <c r="D10" s="26">
        <v>50.9</v>
      </c>
      <c r="E10" s="26">
        <v>24.7</v>
      </c>
      <c r="F10" s="26">
        <v>13.1</v>
      </c>
      <c r="G10" s="26">
        <v>0.4</v>
      </c>
      <c r="H10" s="26">
        <v>45.5</v>
      </c>
      <c r="I10" s="26">
        <v>17.7</v>
      </c>
      <c r="J10" s="26">
        <v>26.7</v>
      </c>
      <c r="K10" s="26">
        <v>0</v>
      </c>
      <c r="L10" s="26">
        <v>7.9</v>
      </c>
      <c r="M10" s="26">
        <v>9.4</v>
      </c>
      <c r="N10" s="26">
        <v>2.5</v>
      </c>
      <c r="O10" s="26">
        <f t="shared" si="0"/>
        <v>225.89999999999998</v>
      </c>
      <c r="P10" s="3"/>
      <c r="Q10" s="3"/>
      <c r="R10" s="3"/>
    </row>
    <row r="11" spans="1:18" s="5" customFormat="1" ht="12.75" x14ac:dyDescent="0.2">
      <c r="A11" s="41" t="s">
        <v>49</v>
      </c>
      <c r="B11" s="26">
        <v>11.4</v>
      </c>
      <c r="C11" s="26">
        <v>15.5</v>
      </c>
      <c r="D11" s="26">
        <v>50.4</v>
      </c>
      <c r="E11" s="26">
        <v>25</v>
      </c>
      <c r="F11" s="26">
        <v>12.6</v>
      </c>
      <c r="G11" s="26">
        <v>0.4</v>
      </c>
      <c r="H11" s="26">
        <v>45.5</v>
      </c>
      <c r="I11" s="26">
        <v>17.3</v>
      </c>
      <c r="J11" s="26">
        <v>26.6</v>
      </c>
      <c r="K11" s="26">
        <v>0</v>
      </c>
      <c r="L11" s="26">
        <v>8</v>
      </c>
      <c r="M11" s="26">
        <v>9.1999999999999993</v>
      </c>
      <c r="N11" s="26">
        <v>2.5</v>
      </c>
      <c r="O11" s="26">
        <f t="shared" si="0"/>
        <v>224.4</v>
      </c>
      <c r="P11" s="3"/>
      <c r="Q11" s="3"/>
      <c r="R11" s="3"/>
    </row>
    <row r="12" spans="1:18" s="5" customFormat="1" ht="12.75" x14ac:dyDescent="0.2">
      <c r="A12" s="41" t="s">
        <v>50</v>
      </c>
      <c r="B12" s="26">
        <v>11.4</v>
      </c>
      <c r="C12" s="26">
        <v>15</v>
      </c>
      <c r="D12" s="26">
        <v>50.3</v>
      </c>
      <c r="E12" s="26">
        <v>24.2</v>
      </c>
      <c r="F12" s="26">
        <v>11.8</v>
      </c>
      <c r="G12" s="26">
        <v>0.4</v>
      </c>
      <c r="H12" s="26">
        <v>47.7</v>
      </c>
      <c r="I12" s="26">
        <v>17.2</v>
      </c>
      <c r="J12" s="26">
        <v>26.6</v>
      </c>
      <c r="K12" s="26">
        <v>0</v>
      </c>
      <c r="L12" s="26">
        <v>8</v>
      </c>
      <c r="M12" s="26">
        <v>9</v>
      </c>
      <c r="N12" s="26">
        <v>2</v>
      </c>
      <c r="O12" s="26">
        <f t="shared" si="0"/>
        <v>223.6</v>
      </c>
      <c r="P12" s="3"/>
      <c r="Q12" s="3"/>
      <c r="R12" s="3"/>
    </row>
    <row r="13" spans="1:18" s="5" customFormat="1" ht="12.75" x14ac:dyDescent="0.2">
      <c r="A13" s="41" t="s">
        <v>51</v>
      </c>
      <c r="B13" s="26">
        <v>11.3</v>
      </c>
      <c r="C13" s="26">
        <v>15</v>
      </c>
      <c r="D13" s="26">
        <v>50.2</v>
      </c>
      <c r="E13" s="26">
        <v>23.9</v>
      </c>
      <c r="F13" s="26">
        <v>11.6</v>
      </c>
      <c r="G13" s="26">
        <v>0.4</v>
      </c>
      <c r="H13" s="26">
        <v>47.7</v>
      </c>
      <c r="I13" s="26">
        <v>17.399999999999999</v>
      </c>
      <c r="J13" s="26">
        <v>26.4</v>
      </c>
      <c r="K13" s="26">
        <v>0</v>
      </c>
      <c r="L13" s="26">
        <v>8</v>
      </c>
      <c r="M13" s="26">
        <v>8.9</v>
      </c>
      <c r="N13" s="26">
        <v>2</v>
      </c>
      <c r="O13" s="26">
        <f t="shared" si="0"/>
        <v>222.80000000000004</v>
      </c>
      <c r="P13" s="3"/>
      <c r="Q13" s="3"/>
      <c r="R13" s="3"/>
    </row>
    <row r="14" spans="1:18" s="5" customFormat="1" ht="12.75" x14ac:dyDescent="0.2">
      <c r="A14" s="41" t="s">
        <v>52</v>
      </c>
      <c r="B14" s="26">
        <v>11.5</v>
      </c>
      <c r="C14" s="26">
        <v>15</v>
      </c>
      <c r="D14" s="26">
        <v>50.2</v>
      </c>
      <c r="E14" s="26">
        <v>23.9</v>
      </c>
      <c r="F14" s="26">
        <v>11.9</v>
      </c>
      <c r="G14" s="26">
        <v>0.4</v>
      </c>
      <c r="H14" s="26">
        <v>47.7</v>
      </c>
      <c r="I14" s="26">
        <v>17.399999999999999</v>
      </c>
      <c r="J14" s="26">
        <v>26.9</v>
      </c>
      <c r="K14" s="26">
        <v>0</v>
      </c>
      <c r="L14" s="26">
        <v>8</v>
      </c>
      <c r="M14" s="26">
        <v>7.8</v>
      </c>
      <c r="N14" s="26">
        <v>2</v>
      </c>
      <c r="O14" s="26">
        <f t="shared" si="0"/>
        <v>222.70000000000005</v>
      </c>
      <c r="P14" s="3"/>
      <c r="Q14" s="3"/>
      <c r="R14" s="3"/>
    </row>
    <row r="15" spans="1:18" s="5" customFormat="1" ht="12.75" x14ac:dyDescent="0.2">
      <c r="A15" s="41" t="s">
        <v>59</v>
      </c>
      <c r="B15" s="26">
        <v>11.4</v>
      </c>
      <c r="C15" s="26">
        <v>15.4</v>
      </c>
      <c r="D15" s="26">
        <v>50.3</v>
      </c>
      <c r="E15" s="26">
        <v>22.1</v>
      </c>
      <c r="F15" s="26">
        <v>11.9</v>
      </c>
      <c r="G15" s="26">
        <v>0.4</v>
      </c>
      <c r="H15" s="26">
        <v>47.7</v>
      </c>
      <c r="I15" s="26">
        <v>17.5</v>
      </c>
      <c r="J15" s="26">
        <v>28.5</v>
      </c>
      <c r="K15" s="26">
        <v>0</v>
      </c>
      <c r="L15" s="26">
        <v>7.5</v>
      </c>
      <c r="M15" s="26">
        <v>7.5</v>
      </c>
      <c r="N15" s="26">
        <v>1.8</v>
      </c>
      <c r="O15" s="26">
        <f t="shared" si="0"/>
        <v>222</v>
      </c>
      <c r="P15" s="3"/>
      <c r="Q15" s="3"/>
      <c r="R15" s="3"/>
    </row>
    <row r="16" spans="1:18" s="5" customFormat="1" ht="12.75" x14ac:dyDescent="0.2">
      <c r="A16" s="41" t="s">
        <v>54</v>
      </c>
      <c r="B16" s="26">
        <v>11.8</v>
      </c>
      <c r="C16" s="26">
        <v>15.6</v>
      </c>
      <c r="D16" s="26">
        <v>49.4</v>
      </c>
      <c r="E16" s="26">
        <v>22.1</v>
      </c>
      <c r="F16" s="26">
        <v>11.8</v>
      </c>
      <c r="G16" s="26">
        <v>0.4</v>
      </c>
      <c r="H16" s="26">
        <v>47.7</v>
      </c>
      <c r="I16" s="26">
        <v>17.3</v>
      </c>
      <c r="J16" s="26">
        <v>29.9</v>
      </c>
      <c r="K16" s="26">
        <v>0</v>
      </c>
      <c r="L16" s="26">
        <v>7.5</v>
      </c>
      <c r="M16" s="26">
        <v>6.7</v>
      </c>
      <c r="N16" s="26">
        <v>1.6</v>
      </c>
      <c r="O16" s="26">
        <f t="shared" si="0"/>
        <v>221.8</v>
      </c>
      <c r="P16" s="3"/>
      <c r="Q16" s="3"/>
      <c r="R16" s="3"/>
    </row>
    <row r="17" spans="1:18" s="5" customFormat="1" ht="12.75" x14ac:dyDescent="0.2">
      <c r="A17" s="41" t="s">
        <v>55</v>
      </c>
      <c r="B17" s="26">
        <v>12.5</v>
      </c>
      <c r="C17" s="26">
        <v>16.399999999999999</v>
      </c>
      <c r="D17" s="26">
        <v>49.9</v>
      </c>
      <c r="E17" s="26">
        <v>23.4</v>
      </c>
      <c r="F17" s="26">
        <v>12.4</v>
      </c>
      <c r="G17" s="26">
        <v>0.4</v>
      </c>
      <c r="H17" s="26">
        <v>47.7</v>
      </c>
      <c r="I17" s="26">
        <v>17.399999999999999</v>
      </c>
      <c r="J17" s="26">
        <v>32</v>
      </c>
      <c r="K17" s="26">
        <v>0</v>
      </c>
      <c r="L17" s="26">
        <v>7.5</v>
      </c>
      <c r="M17" s="26">
        <v>6.9</v>
      </c>
      <c r="N17" s="26">
        <v>1.6</v>
      </c>
      <c r="O17" s="26">
        <f t="shared" si="0"/>
        <v>228.1</v>
      </c>
      <c r="P17" s="3"/>
      <c r="Q17" s="3"/>
      <c r="R17" s="3"/>
    </row>
    <row r="18" spans="1:18" s="5" customFormat="1" ht="12.75" x14ac:dyDescent="0.2">
      <c r="A18" s="41" t="s">
        <v>56</v>
      </c>
      <c r="B18" s="26">
        <v>12.7</v>
      </c>
      <c r="C18" s="26">
        <v>18.8</v>
      </c>
      <c r="D18" s="26">
        <v>50.1</v>
      </c>
      <c r="E18" s="26">
        <v>23.2</v>
      </c>
      <c r="F18" s="26">
        <v>12.7</v>
      </c>
      <c r="G18" s="26">
        <v>0.4</v>
      </c>
      <c r="H18" s="26">
        <v>47.7</v>
      </c>
      <c r="I18" s="26">
        <v>17.399999999999999</v>
      </c>
      <c r="J18" s="26">
        <v>31.8</v>
      </c>
      <c r="K18" s="26">
        <v>0</v>
      </c>
      <c r="L18" s="26">
        <v>6.9</v>
      </c>
      <c r="M18" s="26">
        <v>6.6</v>
      </c>
      <c r="N18" s="26">
        <v>1.6</v>
      </c>
      <c r="O18" s="26">
        <f t="shared" si="0"/>
        <v>229.90000000000003</v>
      </c>
      <c r="P18" s="3"/>
      <c r="Q18" s="3"/>
      <c r="R18" s="3"/>
    </row>
    <row r="19" spans="1:18" s="5" customFormat="1" ht="12.75" x14ac:dyDescent="0.2">
      <c r="A19" s="42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"/>
      <c r="Q19" s="3"/>
      <c r="R19" s="3"/>
    </row>
    <row r="20" spans="1:18" s="5" customFormat="1" ht="12.75" x14ac:dyDescent="0.2">
      <c r="A20" s="3" t="s">
        <v>57</v>
      </c>
      <c r="B20" s="26">
        <v>12.2</v>
      </c>
      <c r="C20" s="26">
        <v>18</v>
      </c>
      <c r="D20" s="26">
        <v>49.2</v>
      </c>
      <c r="E20" s="26">
        <v>23.5</v>
      </c>
      <c r="F20" s="26">
        <v>12</v>
      </c>
      <c r="G20" s="26">
        <v>0.4</v>
      </c>
      <c r="H20" s="26">
        <v>47.7</v>
      </c>
      <c r="I20" s="26">
        <v>18</v>
      </c>
      <c r="J20" s="26">
        <v>30.9</v>
      </c>
      <c r="K20" s="26">
        <v>0</v>
      </c>
      <c r="L20" s="26">
        <v>6.9</v>
      </c>
      <c r="M20" s="26">
        <v>7.5</v>
      </c>
      <c r="N20" s="26">
        <v>1.6</v>
      </c>
      <c r="O20" s="26">
        <f t="shared" ref="O20:O31" si="1">SUM(B20:N20)</f>
        <v>227.9</v>
      </c>
      <c r="P20" s="3"/>
      <c r="Q20" s="3"/>
      <c r="R20" s="3"/>
    </row>
    <row r="21" spans="1:18" s="5" customFormat="1" ht="12.75" x14ac:dyDescent="0.2">
      <c r="A21" s="3" t="s">
        <v>58</v>
      </c>
      <c r="B21" s="26">
        <v>12.2</v>
      </c>
      <c r="C21" s="26">
        <v>18</v>
      </c>
      <c r="D21" s="26">
        <v>50.6</v>
      </c>
      <c r="E21" s="26">
        <v>23.2</v>
      </c>
      <c r="F21" s="26">
        <v>12.1</v>
      </c>
      <c r="G21" s="26">
        <v>0.4</v>
      </c>
      <c r="H21" s="26">
        <v>47.7</v>
      </c>
      <c r="I21" s="26">
        <v>18.100000000000001</v>
      </c>
      <c r="J21" s="26">
        <v>30.8</v>
      </c>
      <c r="K21" s="26">
        <v>0</v>
      </c>
      <c r="L21" s="26">
        <v>6.9</v>
      </c>
      <c r="M21" s="26">
        <v>6.4</v>
      </c>
      <c r="N21" s="26">
        <v>1.4</v>
      </c>
      <c r="O21" s="26">
        <f t="shared" si="1"/>
        <v>227.8</v>
      </c>
      <c r="P21" s="3"/>
      <c r="Q21" s="3"/>
      <c r="R21" s="3"/>
    </row>
    <row r="22" spans="1:18" s="5" customFormat="1" ht="12.75" x14ac:dyDescent="0.2">
      <c r="A22" s="3" t="s">
        <v>47</v>
      </c>
      <c r="B22" s="26">
        <v>12.6</v>
      </c>
      <c r="C22" s="26">
        <v>18.100000000000001</v>
      </c>
      <c r="D22" s="26">
        <v>51.2</v>
      </c>
      <c r="E22" s="26">
        <v>20.399999999999999</v>
      </c>
      <c r="F22" s="26">
        <v>12.7</v>
      </c>
      <c r="G22" s="26">
        <v>0.4</v>
      </c>
      <c r="H22" s="26">
        <v>47.7</v>
      </c>
      <c r="I22" s="26">
        <v>18.399999999999999</v>
      </c>
      <c r="J22" s="26">
        <v>31.8</v>
      </c>
      <c r="K22" s="26">
        <v>0</v>
      </c>
      <c r="L22" s="26">
        <v>4.9000000000000004</v>
      </c>
      <c r="M22" s="26">
        <v>7</v>
      </c>
      <c r="N22" s="26">
        <v>5.9</v>
      </c>
      <c r="O22" s="26">
        <f t="shared" si="1"/>
        <v>231.10000000000005</v>
      </c>
      <c r="P22" s="3"/>
      <c r="Q22" s="3"/>
      <c r="R22" s="3"/>
    </row>
    <row r="23" spans="1:18" s="5" customFormat="1" ht="12.75" x14ac:dyDescent="0.2">
      <c r="A23" s="41" t="s">
        <v>48</v>
      </c>
      <c r="B23" s="26">
        <v>12.6</v>
      </c>
      <c r="C23" s="26">
        <v>18</v>
      </c>
      <c r="D23" s="26">
        <v>51</v>
      </c>
      <c r="E23" s="26">
        <v>20.399999999999999</v>
      </c>
      <c r="F23" s="26">
        <v>11.9</v>
      </c>
      <c r="G23" s="26">
        <v>0.4</v>
      </c>
      <c r="H23" s="26">
        <v>47.7</v>
      </c>
      <c r="I23" s="26">
        <v>18.5</v>
      </c>
      <c r="J23" s="26">
        <v>32.700000000000003</v>
      </c>
      <c r="K23" s="26">
        <v>0</v>
      </c>
      <c r="L23" s="26">
        <v>4.9000000000000004</v>
      </c>
      <c r="M23" s="26">
        <v>7.4</v>
      </c>
      <c r="N23" s="26">
        <v>5.8</v>
      </c>
      <c r="O23" s="26">
        <f t="shared" si="1"/>
        <v>231.3</v>
      </c>
      <c r="P23" s="3"/>
      <c r="Q23" s="3"/>
      <c r="R23" s="3"/>
    </row>
    <row r="24" spans="1:18" s="5" customFormat="1" ht="12.75" x14ac:dyDescent="0.2">
      <c r="A24" s="41" t="s">
        <v>49</v>
      </c>
      <c r="B24" s="26">
        <v>12.6</v>
      </c>
      <c r="C24" s="26">
        <v>17</v>
      </c>
      <c r="D24" s="26">
        <v>50.3</v>
      </c>
      <c r="E24" s="26">
        <v>10.9</v>
      </c>
      <c r="F24" s="26">
        <v>11.5</v>
      </c>
      <c r="G24" s="26">
        <v>0.4</v>
      </c>
      <c r="H24" s="26">
        <v>47.7</v>
      </c>
      <c r="I24" s="26">
        <v>18.3</v>
      </c>
      <c r="J24" s="26">
        <v>32</v>
      </c>
      <c r="K24" s="26">
        <v>0</v>
      </c>
      <c r="L24" s="26">
        <v>4.9000000000000004</v>
      </c>
      <c r="M24" s="26">
        <v>7.2</v>
      </c>
      <c r="N24" s="26">
        <v>6.1</v>
      </c>
      <c r="O24" s="26">
        <f t="shared" si="1"/>
        <v>218.90000000000003</v>
      </c>
      <c r="P24" s="3"/>
      <c r="Q24" s="3"/>
      <c r="R24" s="3"/>
    </row>
    <row r="25" spans="1:18" s="5" customFormat="1" ht="12.75" x14ac:dyDescent="0.2">
      <c r="A25" s="41" t="s">
        <v>50</v>
      </c>
      <c r="B25" s="26">
        <v>12</v>
      </c>
      <c r="C25" s="26">
        <v>16.2</v>
      </c>
      <c r="D25" s="26">
        <v>50.9</v>
      </c>
      <c r="E25" s="26">
        <v>17.5</v>
      </c>
      <c r="F25" s="26">
        <v>10.6</v>
      </c>
      <c r="G25" s="26">
        <v>0.8</v>
      </c>
      <c r="H25" s="26">
        <v>47.7</v>
      </c>
      <c r="I25" s="26">
        <v>18.5</v>
      </c>
      <c r="J25" s="26">
        <v>32.299999999999997</v>
      </c>
      <c r="K25" s="26">
        <v>0</v>
      </c>
      <c r="L25" s="26">
        <v>4.8</v>
      </c>
      <c r="M25" s="26">
        <v>6.5</v>
      </c>
      <c r="N25" s="26">
        <v>5.7</v>
      </c>
      <c r="O25" s="26">
        <f t="shared" si="1"/>
        <v>223.5</v>
      </c>
      <c r="P25" s="3"/>
      <c r="Q25" s="3"/>
      <c r="R25" s="3"/>
    </row>
    <row r="26" spans="1:18" s="5" customFormat="1" ht="12.75" x14ac:dyDescent="0.2">
      <c r="A26" s="41" t="s">
        <v>51</v>
      </c>
      <c r="B26" s="26">
        <v>10.5</v>
      </c>
      <c r="C26" s="26">
        <v>16.600000000000001</v>
      </c>
      <c r="D26" s="26">
        <v>51.5</v>
      </c>
      <c r="E26" s="26">
        <v>17.399999999999999</v>
      </c>
      <c r="F26" s="26">
        <v>10.6</v>
      </c>
      <c r="G26" s="26">
        <v>0.8</v>
      </c>
      <c r="H26" s="26">
        <v>47.7</v>
      </c>
      <c r="I26" s="26">
        <v>18.5</v>
      </c>
      <c r="J26" s="26">
        <v>32.5</v>
      </c>
      <c r="K26" s="26">
        <v>0</v>
      </c>
      <c r="L26" s="26">
        <v>4.8</v>
      </c>
      <c r="M26" s="26">
        <v>6.5</v>
      </c>
      <c r="N26" s="26">
        <v>5.7</v>
      </c>
      <c r="O26" s="26">
        <f t="shared" si="1"/>
        <v>223.1</v>
      </c>
      <c r="P26" s="3"/>
      <c r="Q26" s="3"/>
      <c r="R26" s="3"/>
    </row>
    <row r="27" spans="1:18" s="5" customFormat="1" ht="12.75" x14ac:dyDescent="0.2">
      <c r="A27" s="41" t="s">
        <v>52</v>
      </c>
      <c r="B27" s="26">
        <v>11.4</v>
      </c>
      <c r="C27" s="26">
        <v>16.399999999999999</v>
      </c>
      <c r="D27" s="26">
        <v>50</v>
      </c>
      <c r="E27" s="26">
        <v>16.8</v>
      </c>
      <c r="F27" s="26">
        <v>10.4</v>
      </c>
      <c r="G27" s="26">
        <v>0.8</v>
      </c>
      <c r="H27" s="26">
        <v>47.7</v>
      </c>
      <c r="I27" s="26">
        <v>18.100000000000001</v>
      </c>
      <c r="J27" s="26">
        <v>31.8</v>
      </c>
      <c r="K27" s="26">
        <v>0</v>
      </c>
      <c r="L27" s="26">
        <v>4.8</v>
      </c>
      <c r="M27" s="26">
        <v>5.2</v>
      </c>
      <c r="N27" s="26">
        <v>5.5</v>
      </c>
      <c r="O27" s="26">
        <f t="shared" si="1"/>
        <v>218.9</v>
      </c>
      <c r="P27" s="3"/>
      <c r="Q27" s="3"/>
      <c r="R27" s="3"/>
    </row>
    <row r="28" spans="1:18" s="5" customFormat="1" ht="12.75" x14ac:dyDescent="0.2">
      <c r="A28" s="41" t="s">
        <v>59</v>
      </c>
      <c r="B28" s="26">
        <v>11.8</v>
      </c>
      <c r="C28" s="26">
        <v>17.399999999999999</v>
      </c>
      <c r="D28" s="26">
        <v>49.8</v>
      </c>
      <c r="E28" s="26">
        <v>16.600000000000001</v>
      </c>
      <c r="F28" s="26">
        <v>10.5</v>
      </c>
      <c r="G28" s="26">
        <v>0.8</v>
      </c>
      <c r="H28" s="26">
        <v>47.7</v>
      </c>
      <c r="I28" s="26">
        <v>18.5</v>
      </c>
      <c r="J28" s="26">
        <v>31.9</v>
      </c>
      <c r="K28" s="26">
        <v>0</v>
      </c>
      <c r="L28" s="26">
        <v>4.8</v>
      </c>
      <c r="M28" s="26">
        <v>5.4</v>
      </c>
      <c r="N28" s="26">
        <v>5.5</v>
      </c>
      <c r="O28" s="26">
        <f t="shared" si="1"/>
        <v>220.70000000000002</v>
      </c>
      <c r="P28" s="3"/>
      <c r="Q28" s="3"/>
      <c r="R28" s="3"/>
    </row>
    <row r="29" spans="1:18" s="5" customFormat="1" ht="12.75" x14ac:dyDescent="0.2">
      <c r="A29" s="41" t="s">
        <v>54</v>
      </c>
      <c r="B29" s="26">
        <v>12.1</v>
      </c>
      <c r="C29" s="26">
        <v>18.399999999999999</v>
      </c>
      <c r="D29" s="26">
        <v>49.6</v>
      </c>
      <c r="E29" s="26">
        <v>16.2</v>
      </c>
      <c r="F29" s="26">
        <v>10.3</v>
      </c>
      <c r="G29" s="26">
        <v>0.8</v>
      </c>
      <c r="H29" s="26">
        <v>47.7</v>
      </c>
      <c r="I29" s="26">
        <v>18.3</v>
      </c>
      <c r="J29" s="26">
        <v>33.6</v>
      </c>
      <c r="K29" s="26">
        <v>0</v>
      </c>
      <c r="L29" s="26">
        <v>4.8</v>
      </c>
      <c r="M29" s="26">
        <v>5.0999999999999996</v>
      </c>
      <c r="N29" s="26">
        <v>5.5</v>
      </c>
      <c r="O29" s="26">
        <f t="shared" si="1"/>
        <v>222.4</v>
      </c>
      <c r="P29" s="3"/>
      <c r="Q29" s="3"/>
      <c r="R29" s="3"/>
    </row>
    <row r="30" spans="1:18" s="5" customFormat="1" ht="12.75" x14ac:dyDescent="0.2">
      <c r="A30" s="41" t="s">
        <v>55</v>
      </c>
      <c r="B30" s="26">
        <v>12.7</v>
      </c>
      <c r="C30" s="26">
        <v>18.8</v>
      </c>
      <c r="D30" s="26">
        <v>50.2</v>
      </c>
      <c r="E30" s="26">
        <v>16</v>
      </c>
      <c r="F30" s="26">
        <v>10.8</v>
      </c>
      <c r="G30" s="26">
        <v>1.3</v>
      </c>
      <c r="H30" s="26">
        <v>47.7</v>
      </c>
      <c r="I30" s="26">
        <v>18.5</v>
      </c>
      <c r="J30" s="26">
        <v>35.5</v>
      </c>
      <c r="K30" s="26">
        <v>0</v>
      </c>
      <c r="L30" s="26">
        <v>4.8</v>
      </c>
      <c r="M30" s="26">
        <v>5.0999999999999996</v>
      </c>
      <c r="N30" s="26">
        <v>5.5</v>
      </c>
      <c r="O30" s="26">
        <f t="shared" si="1"/>
        <v>226.9</v>
      </c>
      <c r="P30" s="3"/>
      <c r="Q30" s="3"/>
      <c r="R30" s="3"/>
    </row>
    <row r="31" spans="1:18" s="5" customFormat="1" ht="12.75" x14ac:dyDescent="0.2">
      <c r="A31" s="41" t="s">
        <v>56</v>
      </c>
      <c r="B31" s="26">
        <v>12.3</v>
      </c>
      <c r="C31" s="26">
        <v>18.399999999999999</v>
      </c>
      <c r="D31" s="26">
        <v>52</v>
      </c>
      <c r="E31" s="26">
        <v>15.8</v>
      </c>
      <c r="F31" s="26">
        <v>11</v>
      </c>
      <c r="G31" s="26">
        <v>1.3</v>
      </c>
      <c r="H31" s="26">
        <v>48.2</v>
      </c>
      <c r="I31" s="26">
        <v>18.600000000000001</v>
      </c>
      <c r="J31" s="26">
        <v>40.200000000000003</v>
      </c>
      <c r="K31" s="26">
        <v>0</v>
      </c>
      <c r="L31" s="26">
        <v>3.5</v>
      </c>
      <c r="M31" s="26">
        <v>4.4000000000000004</v>
      </c>
      <c r="N31" s="26">
        <v>22.6</v>
      </c>
      <c r="O31" s="26">
        <f t="shared" si="1"/>
        <v>248.3</v>
      </c>
      <c r="P31" s="3"/>
      <c r="Q31" s="3"/>
      <c r="R31" s="3"/>
    </row>
    <row r="32" spans="1:18" s="5" customFormat="1" ht="12.75" x14ac:dyDescent="0.2">
      <c r="A32" s="39" t="s">
        <v>17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"/>
      <c r="Q32" s="3"/>
      <c r="R32" s="3"/>
    </row>
    <row r="33" spans="1:18" s="5" customFormat="1" ht="12.75" x14ac:dyDescent="0.2">
      <c r="A33" s="3" t="s">
        <v>57</v>
      </c>
      <c r="B33" s="26">
        <v>11.7</v>
      </c>
      <c r="C33" s="26">
        <v>19.899999999999999</v>
      </c>
      <c r="D33" s="26">
        <v>49.8</v>
      </c>
      <c r="E33" s="26">
        <v>14.9</v>
      </c>
      <c r="F33" s="26">
        <v>11</v>
      </c>
      <c r="G33" s="26">
        <v>1.3</v>
      </c>
      <c r="H33" s="26">
        <v>48.2</v>
      </c>
      <c r="I33" s="26">
        <v>18.8</v>
      </c>
      <c r="J33" s="26">
        <v>41.8</v>
      </c>
      <c r="K33" s="26">
        <v>0</v>
      </c>
      <c r="L33" s="26">
        <v>2.1</v>
      </c>
      <c r="M33" s="26">
        <v>6</v>
      </c>
      <c r="N33" s="26">
        <v>22.3</v>
      </c>
      <c r="O33" s="26">
        <f t="shared" ref="O33:O44" si="2">SUM(B33:N33)</f>
        <v>247.80000000000004</v>
      </c>
      <c r="P33" s="3"/>
      <c r="Q33" s="3"/>
      <c r="R33" s="3"/>
    </row>
    <row r="34" spans="1:18" s="5" customFormat="1" ht="12.75" x14ac:dyDescent="0.2">
      <c r="A34" s="3" t="s">
        <v>58</v>
      </c>
      <c r="B34" s="26">
        <v>11.8</v>
      </c>
      <c r="C34" s="26">
        <v>19.899999999999999</v>
      </c>
      <c r="D34" s="26">
        <v>48.8</v>
      </c>
      <c r="E34" s="26">
        <v>14.1</v>
      </c>
      <c r="F34" s="26">
        <v>10.3</v>
      </c>
      <c r="G34" s="26">
        <v>1.3</v>
      </c>
      <c r="H34" s="26">
        <v>48.2</v>
      </c>
      <c r="I34" s="26">
        <v>18.5</v>
      </c>
      <c r="J34" s="26">
        <v>38.799999999999997</v>
      </c>
      <c r="K34" s="26">
        <v>0</v>
      </c>
      <c r="L34" s="26">
        <v>2.1</v>
      </c>
      <c r="M34" s="26">
        <v>5.6</v>
      </c>
      <c r="N34" s="26">
        <v>22.8</v>
      </c>
      <c r="O34" s="26">
        <f t="shared" si="2"/>
        <v>242.2</v>
      </c>
      <c r="P34" s="3"/>
      <c r="Q34" s="3"/>
      <c r="R34" s="3"/>
    </row>
    <row r="35" spans="1:18" s="5" customFormat="1" ht="12.75" x14ac:dyDescent="0.2">
      <c r="A35" s="3" t="s">
        <v>47</v>
      </c>
      <c r="B35" s="26">
        <v>11.5</v>
      </c>
      <c r="C35" s="26">
        <v>19.399999999999999</v>
      </c>
      <c r="D35" s="26">
        <v>51.4</v>
      </c>
      <c r="E35" s="26">
        <v>13.1</v>
      </c>
      <c r="F35" s="26">
        <v>10.8</v>
      </c>
      <c r="G35" s="26">
        <v>1.2</v>
      </c>
      <c r="H35" s="26">
        <v>48.2</v>
      </c>
      <c r="I35" s="26">
        <v>18.3</v>
      </c>
      <c r="J35" s="26">
        <v>39</v>
      </c>
      <c r="K35" s="26">
        <v>0</v>
      </c>
      <c r="L35" s="26">
        <v>4.0999999999999996</v>
      </c>
      <c r="M35" s="26">
        <v>4.2</v>
      </c>
      <c r="N35" s="26">
        <v>22.6</v>
      </c>
      <c r="O35" s="26">
        <f t="shared" si="2"/>
        <v>243.79999999999998</v>
      </c>
      <c r="P35" s="3"/>
      <c r="Q35" s="3"/>
      <c r="R35" s="3"/>
    </row>
    <row r="36" spans="1:18" s="5" customFormat="1" ht="12.75" x14ac:dyDescent="0.2">
      <c r="A36" s="41" t="s">
        <v>48</v>
      </c>
      <c r="B36" s="26">
        <v>11.5</v>
      </c>
      <c r="C36" s="26">
        <v>20.2</v>
      </c>
      <c r="D36" s="26">
        <v>50.7</v>
      </c>
      <c r="E36" s="26">
        <v>12.9</v>
      </c>
      <c r="F36" s="26">
        <v>10.7</v>
      </c>
      <c r="G36" s="26">
        <v>1.3</v>
      </c>
      <c r="H36" s="26">
        <v>48.2</v>
      </c>
      <c r="I36" s="26">
        <v>18.399999999999999</v>
      </c>
      <c r="J36" s="26">
        <v>38.9</v>
      </c>
      <c r="K36" s="26">
        <v>0</v>
      </c>
      <c r="L36" s="26">
        <v>4</v>
      </c>
      <c r="M36" s="26">
        <v>4</v>
      </c>
      <c r="N36" s="26">
        <v>22.6</v>
      </c>
      <c r="O36" s="26">
        <f t="shared" si="2"/>
        <v>243.4</v>
      </c>
      <c r="P36" s="3"/>
      <c r="Q36" s="3"/>
      <c r="R36" s="3"/>
    </row>
    <row r="37" spans="1:18" s="5" customFormat="1" ht="12.75" x14ac:dyDescent="0.2">
      <c r="A37" s="41" t="s">
        <v>49</v>
      </c>
      <c r="B37" s="26">
        <v>11</v>
      </c>
      <c r="C37" s="26">
        <v>20.6</v>
      </c>
      <c r="D37" s="26">
        <v>50.5</v>
      </c>
      <c r="E37" s="26">
        <v>11.4</v>
      </c>
      <c r="F37" s="26">
        <v>10</v>
      </c>
      <c r="G37" s="26">
        <v>1.3</v>
      </c>
      <c r="H37" s="26">
        <v>48.2</v>
      </c>
      <c r="I37" s="26">
        <v>18.100000000000001</v>
      </c>
      <c r="J37" s="26">
        <v>36.200000000000003</v>
      </c>
      <c r="K37" s="26">
        <v>0</v>
      </c>
      <c r="L37" s="26">
        <v>4</v>
      </c>
      <c r="M37" s="26">
        <v>3.9</v>
      </c>
      <c r="N37" s="26">
        <v>22.6</v>
      </c>
      <c r="O37" s="26">
        <f t="shared" si="2"/>
        <v>237.8</v>
      </c>
      <c r="P37" s="3"/>
      <c r="Q37" s="3"/>
      <c r="R37" s="3"/>
    </row>
    <row r="38" spans="1:18" s="5" customFormat="1" ht="12.75" x14ac:dyDescent="0.2">
      <c r="A38" s="41" t="s">
        <v>50</v>
      </c>
      <c r="B38" s="26">
        <v>10.9</v>
      </c>
      <c r="C38" s="26">
        <v>23.2</v>
      </c>
      <c r="D38" s="26">
        <v>52.6</v>
      </c>
      <c r="E38" s="26">
        <v>10.6</v>
      </c>
      <c r="F38" s="26">
        <v>9.6999999999999993</v>
      </c>
      <c r="G38" s="26">
        <v>1.3</v>
      </c>
      <c r="H38" s="26">
        <v>49.5</v>
      </c>
      <c r="I38" s="26">
        <v>18.3</v>
      </c>
      <c r="J38" s="26">
        <v>36.1</v>
      </c>
      <c r="K38" s="26">
        <v>0</v>
      </c>
      <c r="L38" s="26">
        <v>3.8</v>
      </c>
      <c r="M38" s="26">
        <v>3.9</v>
      </c>
      <c r="N38" s="26">
        <v>22.2</v>
      </c>
      <c r="O38" s="26">
        <f t="shared" si="2"/>
        <v>242.10000000000002</v>
      </c>
      <c r="P38" s="3"/>
      <c r="Q38" s="3"/>
      <c r="R38" s="3"/>
    </row>
    <row r="39" spans="1:18" s="5" customFormat="1" ht="12.75" x14ac:dyDescent="0.2">
      <c r="A39" s="41" t="s">
        <v>51</v>
      </c>
      <c r="B39" s="26">
        <v>11.4</v>
      </c>
      <c r="C39" s="26">
        <v>22.5</v>
      </c>
      <c r="D39" s="26">
        <v>54.4</v>
      </c>
      <c r="E39" s="26">
        <v>10.6</v>
      </c>
      <c r="F39" s="26">
        <v>10.4</v>
      </c>
      <c r="G39" s="26">
        <v>1.8</v>
      </c>
      <c r="H39" s="26">
        <v>49.5</v>
      </c>
      <c r="I39" s="26">
        <v>18.399999999999999</v>
      </c>
      <c r="J39" s="26">
        <v>38.6</v>
      </c>
      <c r="K39" s="26">
        <v>0</v>
      </c>
      <c r="L39" s="26">
        <v>3.3</v>
      </c>
      <c r="M39" s="26">
        <v>3.9</v>
      </c>
      <c r="N39" s="26">
        <v>22.2</v>
      </c>
      <c r="O39" s="26">
        <f t="shared" si="2"/>
        <v>247</v>
      </c>
      <c r="P39" s="3"/>
      <c r="Q39" s="3"/>
      <c r="R39" s="3"/>
    </row>
    <row r="40" spans="1:18" s="5" customFormat="1" ht="12.75" x14ac:dyDescent="0.2">
      <c r="A40" s="41" t="s">
        <v>52</v>
      </c>
      <c r="B40" s="26">
        <v>11</v>
      </c>
      <c r="C40" s="26">
        <v>24.3</v>
      </c>
      <c r="D40" s="26">
        <v>55.1</v>
      </c>
      <c r="E40" s="26">
        <v>9.6999999999999993</v>
      </c>
      <c r="F40" s="26">
        <v>9.8000000000000007</v>
      </c>
      <c r="G40" s="26">
        <v>1.8</v>
      </c>
      <c r="H40" s="26">
        <v>49.5</v>
      </c>
      <c r="I40" s="26">
        <v>18.600000000000001</v>
      </c>
      <c r="J40" s="26">
        <v>37.200000000000003</v>
      </c>
      <c r="K40" s="26">
        <v>0</v>
      </c>
      <c r="L40" s="26">
        <v>4.9000000000000004</v>
      </c>
      <c r="M40" s="26">
        <v>3.8</v>
      </c>
      <c r="N40" s="26">
        <v>22.2</v>
      </c>
      <c r="O40" s="26">
        <f t="shared" si="2"/>
        <v>247.9</v>
      </c>
      <c r="P40" s="3"/>
      <c r="Q40" s="3"/>
      <c r="R40" s="3"/>
    </row>
    <row r="41" spans="1:18" s="5" customFormat="1" ht="12.75" x14ac:dyDescent="0.2">
      <c r="A41" s="41" t="s">
        <v>59</v>
      </c>
      <c r="B41" s="26">
        <v>11.3</v>
      </c>
      <c r="C41" s="26">
        <v>24.5</v>
      </c>
      <c r="D41" s="26">
        <v>55.1</v>
      </c>
      <c r="E41" s="26">
        <v>8.6999999999999993</v>
      </c>
      <c r="F41" s="26">
        <v>10.199999999999999</v>
      </c>
      <c r="G41" s="26">
        <v>2.1</v>
      </c>
      <c r="H41" s="26">
        <v>49.5</v>
      </c>
      <c r="I41" s="26">
        <v>18.600000000000001</v>
      </c>
      <c r="J41" s="26">
        <v>39.299999999999997</v>
      </c>
      <c r="K41" s="26">
        <v>0</v>
      </c>
      <c r="L41" s="26">
        <v>4.2</v>
      </c>
      <c r="M41" s="26">
        <v>3.8</v>
      </c>
      <c r="N41" s="26">
        <v>22</v>
      </c>
      <c r="O41" s="26">
        <f t="shared" si="2"/>
        <v>249.3</v>
      </c>
      <c r="P41" s="3"/>
      <c r="Q41" s="3"/>
      <c r="R41" s="3"/>
    </row>
    <row r="42" spans="1:18" s="5" customFormat="1" ht="12.75" x14ac:dyDescent="0.2">
      <c r="A42" s="41" t="s">
        <v>54</v>
      </c>
      <c r="B42" s="26">
        <v>11.4</v>
      </c>
      <c r="C42" s="26">
        <v>25.9</v>
      </c>
      <c r="D42" s="26">
        <v>56.4</v>
      </c>
      <c r="E42" s="26">
        <v>8.4</v>
      </c>
      <c r="F42" s="26">
        <v>9.1999999999999993</v>
      </c>
      <c r="G42" s="26">
        <v>2.8</v>
      </c>
      <c r="H42" s="26">
        <v>49.5</v>
      </c>
      <c r="I42" s="26">
        <v>18.399999999999999</v>
      </c>
      <c r="J42" s="26">
        <v>38</v>
      </c>
      <c r="K42" s="26">
        <v>0</v>
      </c>
      <c r="L42" s="26">
        <v>4.2</v>
      </c>
      <c r="M42" s="26">
        <v>3.7</v>
      </c>
      <c r="N42" s="26">
        <v>22</v>
      </c>
      <c r="O42" s="26">
        <f t="shared" si="2"/>
        <v>249.89999999999998</v>
      </c>
      <c r="P42" s="3"/>
      <c r="Q42" s="3"/>
      <c r="R42" s="3"/>
    </row>
    <row r="43" spans="1:18" s="5" customFormat="1" ht="12.75" x14ac:dyDescent="0.2">
      <c r="A43" s="41" t="s">
        <v>55</v>
      </c>
      <c r="B43" s="26">
        <v>11.6</v>
      </c>
      <c r="C43" s="26">
        <v>25.6</v>
      </c>
      <c r="D43" s="26">
        <v>56.3</v>
      </c>
      <c r="E43" s="26">
        <v>7.6</v>
      </c>
      <c r="F43" s="26">
        <v>8.9</v>
      </c>
      <c r="G43" s="26">
        <v>2.8</v>
      </c>
      <c r="H43" s="26">
        <v>49.5</v>
      </c>
      <c r="I43" s="26">
        <v>18.5</v>
      </c>
      <c r="J43" s="26">
        <v>37.9</v>
      </c>
      <c r="K43" s="26">
        <v>0</v>
      </c>
      <c r="L43" s="26">
        <v>4.2</v>
      </c>
      <c r="M43" s="26">
        <v>3.7</v>
      </c>
      <c r="N43" s="26">
        <v>23.6</v>
      </c>
      <c r="O43" s="26">
        <f t="shared" si="2"/>
        <v>250.2</v>
      </c>
      <c r="P43" s="3"/>
      <c r="Q43" s="3"/>
      <c r="R43" s="3"/>
    </row>
    <row r="44" spans="1:18" s="5" customFormat="1" ht="12.75" x14ac:dyDescent="0.2">
      <c r="A44" s="41" t="s">
        <v>56</v>
      </c>
      <c r="B44" s="26">
        <v>11.8</v>
      </c>
      <c r="C44" s="26">
        <v>27.3</v>
      </c>
      <c r="D44" s="26">
        <v>58.5</v>
      </c>
      <c r="E44" s="26">
        <v>6.7</v>
      </c>
      <c r="F44" s="26">
        <v>8.4</v>
      </c>
      <c r="G44" s="26">
        <v>3</v>
      </c>
      <c r="H44" s="26">
        <v>51.5</v>
      </c>
      <c r="I44" s="26">
        <v>18.600000000000001</v>
      </c>
      <c r="J44" s="26">
        <v>39</v>
      </c>
      <c r="K44" s="26">
        <v>0</v>
      </c>
      <c r="L44" s="26">
        <v>4.2</v>
      </c>
      <c r="M44" s="26">
        <v>3.7</v>
      </c>
      <c r="N44" s="26">
        <v>23</v>
      </c>
      <c r="O44" s="26">
        <f t="shared" si="2"/>
        <v>255.69999999999996</v>
      </c>
      <c r="P44" s="3"/>
      <c r="Q44" s="3"/>
      <c r="R44" s="3"/>
    </row>
    <row r="45" spans="1:18" s="5" customFormat="1" ht="12.75" x14ac:dyDescent="0.2">
      <c r="A45" s="39" t="s">
        <v>18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  <c r="Q45" s="3"/>
      <c r="R45" s="3"/>
    </row>
    <row r="46" spans="1:18" s="5" customFormat="1" ht="12.75" x14ac:dyDescent="0.2">
      <c r="A46" s="3" t="s">
        <v>57</v>
      </c>
      <c r="B46" s="26">
        <v>12.1</v>
      </c>
      <c r="C46" s="26">
        <v>27.6</v>
      </c>
      <c r="D46" s="26">
        <v>58</v>
      </c>
      <c r="E46" s="26">
        <v>6.3</v>
      </c>
      <c r="F46" s="26">
        <v>8.8000000000000007</v>
      </c>
      <c r="G46" s="26">
        <v>3</v>
      </c>
      <c r="H46" s="26">
        <v>52.4</v>
      </c>
      <c r="I46" s="26">
        <v>18.2</v>
      </c>
      <c r="J46" s="26">
        <v>40.6</v>
      </c>
      <c r="K46" s="26">
        <v>0</v>
      </c>
      <c r="L46" s="26">
        <v>3.5</v>
      </c>
      <c r="M46" s="26">
        <v>3.7</v>
      </c>
      <c r="N46" s="26">
        <v>22.9</v>
      </c>
      <c r="O46" s="26">
        <f t="shared" ref="O46:O57" si="3">SUM(B46:N46)</f>
        <v>257.09999999999997</v>
      </c>
      <c r="P46" s="3"/>
      <c r="Q46" s="3"/>
      <c r="R46" s="3"/>
    </row>
    <row r="47" spans="1:18" s="5" customFormat="1" ht="12.75" x14ac:dyDescent="0.2">
      <c r="A47" s="3" t="s">
        <v>58</v>
      </c>
      <c r="B47" s="26">
        <v>12.1</v>
      </c>
      <c r="C47" s="26">
        <v>28</v>
      </c>
      <c r="D47" s="26">
        <v>59.2</v>
      </c>
      <c r="E47" s="26">
        <v>5.5</v>
      </c>
      <c r="F47" s="26">
        <v>8.9</v>
      </c>
      <c r="G47" s="26">
        <v>3</v>
      </c>
      <c r="H47" s="26">
        <v>56.4</v>
      </c>
      <c r="I47" s="26">
        <v>18.100000000000001</v>
      </c>
      <c r="J47" s="26">
        <v>40.700000000000003</v>
      </c>
      <c r="K47" s="26">
        <v>0</v>
      </c>
      <c r="L47" s="26">
        <v>3.5</v>
      </c>
      <c r="M47" s="26">
        <v>3.7</v>
      </c>
      <c r="N47" s="26">
        <v>22.5</v>
      </c>
      <c r="O47" s="26">
        <f t="shared" si="3"/>
        <v>261.60000000000002</v>
      </c>
      <c r="P47" s="3"/>
      <c r="Q47" s="3"/>
      <c r="R47" s="3"/>
    </row>
    <row r="48" spans="1:18" s="5" customFormat="1" ht="12.75" x14ac:dyDescent="0.2">
      <c r="A48" s="3" t="s">
        <v>47</v>
      </c>
      <c r="B48" s="26">
        <v>12</v>
      </c>
      <c r="C48" s="26">
        <v>27.5</v>
      </c>
      <c r="D48" s="26">
        <v>58.6</v>
      </c>
      <c r="E48" s="26">
        <v>4.5999999999999996</v>
      </c>
      <c r="F48" s="26">
        <v>8.6999999999999993</v>
      </c>
      <c r="G48" s="26">
        <v>2.7</v>
      </c>
      <c r="H48" s="26">
        <v>56.4</v>
      </c>
      <c r="I48" s="26">
        <v>18.2</v>
      </c>
      <c r="J48" s="26">
        <v>39.700000000000003</v>
      </c>
      <c r="K48" s="26">
        <v>0</v>
      </c>
      <c r="L48" s="26">
        <v>2.5</v>
      </c>
      <c r="M48" s="26">
        <v>3.7</v>
      </c>
      <c r="N48" s="26">
        <v>21.8</v>
      </c>
      <c r="O48" s="26">
        <f t="shared" si="3"/>
        <v>256.39999999999998</v>
      </c>
      <c r="P48" s="3"/>
      <c r="Q48" s="3"/>
      <c r="R48" s="3"/>
    </row>
    <row r="49" spans="1:18" s="5" customFormat="1" ht="12.75" x14ac:dyDescent="0.2">
      <c r="A49" s="41" t="s">
        <v>48</v>
      </c>
      <c r="B49" s="26">
        <v>12.1</v>
      </c>
      <c r="C49" s="26">
        <v>28.7</v>
      </c>
      <c r="D49" s="26">
        <v>57.1</v>
      </c>
      <c r="E49" s="26">
        <v>4.2</v>
      </c>
      <c r="F49" s="26">
        <v>9.3000000000000007</v>
      </c>
      <c r="G49" s="26">
        <v>2.8</v>
      </c>
      <c r="H49" s="26">
        <v>52.4</v>
      </c>
      <c r="I49" s="26">
        <v>18.3</v>
      </c>
      <c r="J49" s="26">
        <v>39.5</v>
      </c>
      <c r="K49" s="26">
        <v>0</v>
      </c>
      <c r="L49" s="26">
        <v>2.5</v>
      </c>
      <c r="M49" s="26">
        <v>3.7</v>
      </c>
      <c r="N49" s="26">
        <v>25.5</v>
      </c>
      <c r="O49" s="26">
        <f t="shared" si="3"/>
        <v>256.10000000000002</v>
      </c>
      <c r="P49" s="3"/>
      <c r="Q49" s="3"/>
      <c r="R49" s="3"/>
    </row>
    <row r="50" spans="1:18" s="5" customFormat="1" ht="12.75" x14ac:dyDescent="0.2">
      <c r="A50" s="41" t="s">
        <v>49</v>
      </c>
      <c r="B50" s="26">
        <v>12.1</v>
      </c>
      <c r="C50" s="26">
        <v>30.8</v>
      </c>
      <c r="D50" s="26">
        <v>57.2</v>
      </c>
      <c r="E50" s="26">
        <v>3.9</v>
      </c>
      <c r="F50" s="26">
        <v>9.3000000000000007</v>
      </c>
      <c r="G50" s="26">
        <v>2.8</v>
      </c>
      <c r="H50" s="26">
        <v>52.6</v>
      </c>
      <c r="I50" s="26">
        <v>18.100000000000001</v>
      </c>
      <c r="J50" s="26">
        <v>44</v>
      </c>
      <c r="K50" s="26">
        <v>0</v>
      </c>
      <c r="L50" s="26">
        <v>1.9</v>
      </c>
      <c r="M50" s="26">
        <v>4.3</v>
      </c>
      <c r="N50" s="26">
        <v>25.3</v>
      </c>
      <c r="O50" s="26">
        <f t="shared" si="3"/>
        <v>262.3</v>
      </c>
      <c r="P50" s="3"/>
      <c r="Q50" s="3"/>
      <c r="R50" s="3"/>
    </row>
    <row r="51" spans="1:18" s="5" customFormat="1" ht="12.75" x14ac:dyDescent="0.2">
      <c r="A51" s="41" t="s">
        <v>50</v>
      </c>
      <c r="B51" s="26">
        <v>12.1</v>
      </c>
      <c r="C51" s="26">
        <v>30.7</v>
      </c>
      <c r="D51" s="26">
        <v>60.9</v>
      </c>
      <c r="E51" s="26">
        <v>3.1</v>
      </c>
      <c r="F51" s="26">
        <v>8.5</v>
      </c>
      <c r="G51" s="26">
        <v>2.8</v>
      </c>
      <c r="H51" s="26">
        <v>52.6</v>
      </c>
      <c r="I51" s="26">
        <v>18.2</v>
      </c>
      <c r="J51" s="26">
        <v>45.7</v>
      </c>
      <c r="K51" s="26">
        <v>0</v>
      </c>
      <c r="L51" s="26">
        <v>1.9</v>
      </c>
      <c r="M51" s="26">
        <v>4.2</v>
      </c>
      <c r="N51" s="26">
        <v>24.7</v>
      </c>
      <c r="O51" s="26">
        <f t="shared" si="3"/>
        <v>265.39999999999998</v>
      </c>
      <c r="P51" s="3"/>
      <c r="Q51" s="3"/>
      <c r="R51" s="3"/>
    </row>
    <row r="52" spans="1:18" s="5" customFormat="1" ht="12.75" x14ac:dyDescent="0.2">
      <c r="A52" s="41" t="s">
        <v>51</v>
      </c>
      <c r="B52" s="26">
        <v>13.2</v>
      </c>
      <c r="C52" s="26">
        <v>30.7</v>
      </c>
      <c r="D52" s="26">
        <v>61.6</v>
      </c>
      <c r="E52" s="26">
        <v>2.8</v>
      </c>
      <c r="F52" s="26">
        <v>9</v>
      </c>
      <c r="G52" s="26">
        <v>2.8</v>
      </c>
      <c r="H52" s="26">
        <v>52.6</v>
      </c>
      <c r="I52" s="26">
        <v>18.399999999999999</v>
      </c>
      <c r="J52" s="26">
        <v>48.4</v>
      </c>
      <c r="K52" s="26">
        <v>0</v>
      </c>
      <c r="L52" s="26">
        <v>1.9</v>
      </c>
      <c r="M52" s="26">
        <v>4.2</v>
      </c>
      <c r="N52" s="26">
        <v>24.5</v>
      </c>
      <c r="O52" s="26">
        <f t="shared" si="3"/>
        <v>270.10000000000002</v>
      </c>
      <c r="P52" s="3"/>
      <c r="Q52" s="3"/>
      <c r="R52" s="3"/>
    </row>
    <row r="53" spans="1:18" s="5" customFormat="1" ht="12.75" x14ac:dyDescent="0.2">
      <c r="A53" s="41" t="s">
        <v>52</v>
      </c>
      <c r="B53" s="26">
        <v>13.6</v>
      </c>
      <c r="C53" s="26">
        <v>33.200000000000003</v>
      </c>
      <c r="D53" s="26">
        <v>61.8</v>
      </c>
      <c r="E53" s="26">
        <v>2</v>
      </c>
      <c r="F53" s="26">
        <v>9.3000000000000007</v>
      </c>
      <c r="G53" s="26">
        <v>2.8</v>
      </c>
      <c r="H53" s="26">
        <v>52.7</v>
      </c>
      <c r="I53" s="26">
        <v>18.5</v>
      </c>
      <c r="J53" s="26">
        <v>50.2</v>
      </c>
      <c r="K53" s="26">
        <v>0</v>
      </c>
      <c r="L53" s="26">
        <v>1.9</v>
      </c>
      <c r="M53" s="26">
        <v>4.0999999999999996</v>
      </c>
      <c r="N53" s="26">
        <v>24.5</v>
      </c>
      <c r="O53" s="26">
        <f t="shared" si="3"/>
        <v>274.59999999999997</v>
      </c>
      <c r="P53" s="3"/>
      <c r="Q53" s="3"/>
      <c r="R53" s="3"/>
    </row>
    <row r="54" spans="1:18" s="5" customFormat="1" ht="12.75" x14ac:dyDescent="0.2">
      <c r="A54" s="41" t="s">
        <v>53</v>
      </c>
      <c r="B54" s="26">
        <v>13.7</v>
      </c>
      <c r="C54" s="26">
        <v>33.9</v>
      </c>
      <c r="D54" s="26">
        <v>61.7</v>
      </c>
      <c r="E54" s="26">
        <v>1.6</v>
      </c>
      <c r="F54" s="26">
        <v>9.1</v>
      </c>
      <c r="G54" s="26">
        <v>3</v>
      </c>
      <c r="H54" s="26">
        <v>52.7</v>
      </c>
      <c r="I54" s="26">
        <v>18.399999999999999</v>
      </c>
      <c r="J54" s="26">
        <v>48.7</v>
      </c>
      <c r="K54" s="26">
        <v>0</v>
      </c>
      <c r="L54" s="26">
        <v>1.9</v>
      </c>
      <c r="M54" s="26">
        <v>4.0999999999999996</v>
      </c>
      <c r="N54" s="26">
        <v>24.1</v>
      </c>
      <c r="O54" s="26">
        <f t="shared" si="3"/>
        <v>272.90000000000003</v>
      </c>
      <c r="P54" s="3"/>
      <c r="Q54" s="3"/>
      <c r="R54" s="3"/>
    </row>
    <row r="55" spans="1:18" s="5" customFormat="1" ht="12.75" x14ac:dyDescent="0.2">
      <c r="A55" s="41" t="s">
        <v>54</v>
      </c>
      <c r="B55" s="26">
        <v>15.6</v>
      </c>
      <c r="C55" s="26">
        <v>35.200000000000003</v>
      </c>
      <c r="D55" s="26">
        <v>61.3</v>
      </c>
      <c r="E55" s="26">
        <v>1.7</v>
      </c>
      <c r="F55" s="26">
        <v>9.5</v>
      </c>
      <c r="G55" s="26">
        <v>3</v>
      </c>
      <c r="H55" s="26">
        <v>52.7</v>
      </c>
      <c r="I55" s="26">
        <v>18.2</v>
      </c>
      <c r="J55" s="26">
        <v>49.6</v>
      </c>
      <c r="K55" s="26">
        <v>0</v>
      </c>
      <c r="L55" s="26">
        <v>1.9</v>
      </c>
      <c r="M55" s="26">
        <v>4.2</v>
      </c>
      <c r="N55" s="26">
        <v>23.9</v>
      </c>
      <c r="O55" s="26">
        <f t="shared" si="3"/>
        <v>276.79999999999995</v>
      </c>
      <c r="P55" s="3"/>
      <c r="Q55" s="3"/>
      <c r="R55" s="3"/>
    </row>
    <row r="56" spans="1:18" s="5" customFormat="1" ht="12.75" x14ac:dyDescent="0.2">
      <c r="A56" s="41" t="s">
        <v>55</v>
      </c>
      <c r="B56" s="26">
        <v>15.8</v>
      </c>
      <c r="C56" s="26">
        <v>36</v>
      </c>
      <c r="D56" s="26">
        <v>60.9</v>
      </c>
      <c r="E56" s="26">
        <v>1.7</v>
      </c>
      <c r="F56" s="26">
        <v>8.9</v>
      </c>
      <c r="G56" s="26">
        <v>3.1</v>
      </c>
      <c r="H56" s="26">
        <v>52.7</v>
      </c>
      <c r="I56" s="26">
        <v>18.2</v>
      </c>
      <c r="J56" s="26">
        <v>49.2</v>
      </c>
      <c r="K56" s="26">
        <v>0</v>
      </c>
      <c r="L56" s="26">
        <v>4.9000000000000004</v>
      </c>
      <c r="M56" s="26">
        <v>4.0999999999999996</v>
      </c>
      <c r="N56" s="26">
        <v>23.6</v>
      </c>
      <c r="O56" s="26">
        <f t="shared" si="3"/>
        <v>279.10000000000002</v>
      </c>
      <c r="P56" s="3"/>
      <c r="Q56" s="3"/>
      <c r="R56" s="3"/>
    </row>
    <row r="57" spans="1:18" s="5" customFormat="1" ht="12.75" x14ac:dyDescent="0.2">
      <c r="A57" s="41" t="s">
        <v>56</v>
      </c>
      <c r="B57" s="26">
        <v>15.9</v>
      </c>
      <c r="C57" s="26">
        <v>35.299999999999997</v>
      </c>
      <c r="D57" s="26">
        <v>61.2</v>
      </c>
      <c r="E57" s="26">
        <v>0.8</v>
      </c>
      <c r="F57" s="26">
        <v>8.9</v>
      </c>
      <c r="G57" s="26">
        <v>3</v>
      </c>
      <c r="H57" s="26">
        <v>52.7</v>
      </c>
      <c r="I57" s="26">
        <v>0</v>
      </c>
      <c r="J57" s="26">
        <v>50</v>
      </c>
      <c r="K57" s="26">
        <v>0</v>
      </c>
      <c r="L57" s="26">
        <v>5.4</v>
      </c>
      <c r="M57" s="26">
        <v>4</v>
      </c>
      <c r="N57" s="26">
        <v>28.3</v>
      </c>
      <c r="O57" s="26">
        <f t="shared" si="3"/>
        <v>265.5</v>
      </c>
      <c r="P57" s="3"/>
      <c r="Q57" s="3"/>
      <c r="R57" s="3"/>
    </row>
    <row r="58" spans="1:18" s="5" customFormat="1" ht="12.75" x14ac:dyDescent="0.2">
      <c r="A58" s="39" t="s">
        <v>19</v>
      </c>
      <c r="B58" s="26"/>
      <c r="C58" s="26"/>
      <c r="D58" s="26"/>
      <c r="E58" s="26"/>
      <c r="F58" s="25"/>
      <c r="G58" s="26"/>
      <c r="H58" s="26"/>
      <c r="I58" s="26"/>
      <c r="J58" s="26"/>
      <c r="K58" s="26"/>
      <c r="L58" s="26"/>
      <c r="M58" s="26"/>
      <c r="N58" s="26"/>
      <c r="O58" s="26"/>
    </row>
    <row r="59" spans="1:18" s="5" customFormat="1" ht="12.75" x14ac:dyDescent="0.2">
      <c r="A59" s="3" t="s">
        <v>57</v>
      </c>
      <c r="B59" s="26">
        <v>16.100000000000001</v>
      </c>
      <c r="C59" s="26">
        <v>35.200000000000003</v>
      </c>
      <c r="D59" s="26">
        <v>61.8</v>
      </c>
      <c r="E59" s="26">
        <v>0.9</v>
      </c>
      <c r="F59" s="26">
        <v>10.5</v>
      </c>
      <c r="G59" s="26">
        <v>3.1</v>
      </c>
      <c r="H59" s="26">
        <v>52.7</v>
      </c>
      <c r="I59" s="26">
        <v>0</v>
      </c>
      <c r="J59" s="26">
        <v>50.5</v>
      </c>
      <c r="K59" s="26">
        <v>0</v>
      </c>
      <c r="L59" s="26">
        <v>4.9000000000000004</v>
      </c>
      <c r="M59" s="26">
        <v>3.9</v>
      </c>
      <c r="N59" s="26">
        <v>28.6</v>
      </c>
      <c r="O59" s="26">
        <f t="shared" ref="O59:O70" si="4">SUM(B59:N59)</f>
        <v>268.20000000000005</v>
      </c>
    </row>
    <row r="60" spans="1:18" s="5" customFormat="1" ht="12.75" x14ac:dyDescent="0.2">
      <c r="A60" s="3" t="s">
        <v>58</v>
      </c>
      <c r="B60" s="26">
        <v>16.2</v>
      </c>
      <c r="C60" s="26">
        <v>36.200000000000003</v>
      </c>
      <c r="D60" s="26">
        <v>62.2</v>
      </c>
      <c r="E60" s="26">
        <v>0.8</v>
      </c>
      <c r="F60" s="26">
        <v>10.199999999999999</v>
      </c>
      <c r="G60" s="26">
        <v>3</v>
      </c>
      <c r="H60" s="26">
        <v>52.7</v>
      </c>
      <c r="I60" s="26">
        <v>0</v>
      </c>
      <c r="J60" s="26">
        <v>48.8</v>
      </c>
      <c r="K60" s="26">
        <v>0</v>
      </c>
      <c r="L60" s="26">
        <v>4.9000000000000004</v>
      </c>
      <c r="M60" s="26">
        <v>3.8</v>
      </c>
      <c r="N60" s="26">
        <v>28.2</v>
      </c>
      <c r="O60" s="26">
        <f t="shared" si="4"/>
        <v>267.00000000000006</v>
      </c>
    </row>
    <row r="61" spans="1:18" s="5" customFormat="1" ht="12.75" x14ac:dyDescent="0.2">
      <c r="A61" s="3" t="s">
        <v>47</v>
      </c>
      <c r="B61" s="26">
        <v>15.6</v>
      </c>
      <c r="C61" s="26">
        <v>34.299999999999997</v>
      </c>
      <c r="D61" s="26">
        <v>61.2</v>
      </c>
      <c r="E61" s="26">
        <v>0.4</v>
      </c>
      <c r="F61" s="26">
        <v>9.3000000000000007</v>
      </c>
      <c r="G61" s="26">
        <v>3.4</v>
      </c>
      <c r="H61" s="26">
        <v>52.7</v>
      </c>
      <c r="I61" s="26">
        <v>0</v>
      </c>
      <c r="J61" s="26">
        <v>46</v>
      </c>
      <c r="K61" s="26">
        <v>0</v>
      </c>
      <c r="L61" s="26">
        <v>7.9</v>
      </c>
      <c r="M61" s="26">
        <v>3.8</v>
      </c>
      <c r="N61" s="26">
        <v>27.9</v>
      </c>
      <c r="O61" s="26">
        <f t="shared" si="4"/>
        <v>262.5</v>
      </c>
    </row>
    <row r="62" spans="1:18" s="5" customFormat="1" ht="12.75" x14ac:dyDescent="0.2">
      <c r="A62" s="41" t="s">
        <v>48</v>
      </c>
      <c r="B62" s="26">
        <v>15.4</v>
      </c>
      <c r="C62" s="26">
        <v>33.4</v>
      </c>
      <c r="D62" s="26">
        <v>60.5</v>
      </c>
      <c r="E62" s="26">
        <v>0.4</v>
      </c>
      <c r="F62" s="26">
        <v>9.1</v>
      </c>
      <c r="G62" s="26">
        <v>3.4</v>
      </c>
      <c r="H62" s="26">
        <v>52.7</v>
      </c>
      <c r="I62" s="26">
        <v>0</v>
      </c>
      <c r="J62" s="26">
        <v>45.6</v>
      </c>
      <c r="K62" s="26">
        <v>0</v>
      </c>
      <c r="L62" s="26">
        <v>9.9</v>
      </c>
      <c r="M62" s="26">
        <v>3.8</v>
      </c>
      <c r="N62" s="26">
        <v>31.2</v>
      </c>
      <c r="O62" s="26">
        <f t="shared" si="4"/>
        <v>265.40000000000003</v>
      </c>
    </row>
    <row r="63" spans="1:18" s="5" customFormat="1" ht="12.75" x14ac:dyDescent="0.2">
      <c r="A63" s="41" t="s">
        <v>49</v>
      </c>
      <c r="B63" s="26">
        <v>16.899999999999999</v>
      </c>
      <c r="C63" s="26">
        <v>33.799999999999997</v>
      </c>
      <c r="D63" s="26">
        <v>60.3</v>
      </c>
      <c r="E63" s="26">
        <v>0</v>
      </c>
      <c r="F63" s="26">
        <v>8.4</v>
      </c>
      <c r="G63" s="26">
        <v>3.4</v>
      </c>
      <c r="H63" s="26">
        <v>52.7</v>
      </c>
      <c r="I63" s="26">
        <v>0</v>
      </c>
      <c r="J63" s="26">
        <v>46.6</v>
      </c>
      <c r="K63" s="26">
        <v>0</v>
      </c>
      <c r="L63" s="26">
        <v>9.9</v>
      </c>
      <c r="M63" s="26">
        <v>3.8</v>
      </c>
      <c r="N63" s="26">
        <v>33.299999999999997</v>
      </c>
      <c r="O63" s="26">
        <f t="shared" si="4"/>
        <v>269.10000000000002</v>
      </c>
    </row>
    <row r="64" spans="1:18" s="5" customFormat="1" ht="12.75" x14ac:dyDescent="0.2">
      <c r="A64" s="41" t="s">
        <v>50</v>
      </c>
      <c r="B64" s="26">
        <v>17.2</v>
      </c>
      <c r="C64" s="26">
        <v>33.9</v>
      </c>
      <c r="D64" s="26">
        <v>59.8</v>
      </c>
      <c r="E64" s="26">
        <v>0</v>
      </c>
      <c r="F64" s="26">
        <v>8</v>
      </c>
      <c r="G64" s="26">
        <v>3.4</v>
      </c>
      <c r="H64" s="26">
        <v>52.7</v>
      </c>
      <c r="I64" s="26">
        <v>0</v>
      </c>
      <c r="J64" s="26">
        <v>44.2</v>
      </c>
      <c r="K64" s="26">
        <v>0</v>
      </c>
      <c r="L64" s="26">
        <v>9.9</v>
      </c>
      <c r="M64" s="26">
        <v>3.6</v>
      </c>
      <c r="N64" s="26">
        <v>32.700000000000003</v>
      </c>
      <c r="O64" s="26">
        <f t="shared" si="4"/>
        <v>265.39999999999998</v>
      </c>
    </row>
    <row r="65" spans="1:15" s="5" customFormat="1" ht="12.75" x14ac:dyDescent="0.2">
      <c r="A65" s="41" t="s">
        <v>51</v>
      </c>
      <c r="B65" s="26">
        <v>17.600000000000001</v>
      </c>
      <c r="C65" s="26">
        <v>33.6</v>
      </c>
      <c r="D65" s="26">
        <v>59.6</v>
      </c>
      <c r="E65" s="26">
        <v>0</v>
      </c>
      <c r="F65" s="26">
        <v>8.1999999999999993</v>
      </c>
      <c r="G65" s="26">
        <v>3.4</v>
      </c>
      <c r="H65" s="26">
        <v>52.7</v>
      </c>
      <c r="I65" s="26">
        <v>0</v>
      </c>
      <c r="J65" s="26">
        <v>45.9</v>
      </c>
      <c r="K65" s="26">
        <v>0</v>
      </c>
      <c r="L65" s="26">
        <v>9.9</v>
      </c>
      <c r="M65" s="26">
        <v>3.6</v>
      </c>
      <c r="N65" s="26">
        <v>36.1</v>
      </c>
      <c r="O65" s="26">
        <f t="shared" si="4"/>
        <v>270.60000000000002</v>
      </c>
    </row>
    <row r="66" spans="1:15" s="5" customFormat="1" ht="12.75" x14ac:dyDescent="0.2">
      <c r="A66" s="41" t="s">
        <v>52</v>
      </c>
      <c r="B66" s="26">
        <v>18</v>
      </c>
      <c r="C66" s="26">
        <v>34.4</v>
      </c>
      <c r="D66" s="26">
        <v>59.3</v>
      </c>
      <c r="E66" s="26">
        <v>0</v>
      </c>
      <c r="F66" s="26">
        <v>8.3000000000000007</v>
      </c>
      <c r="G66" s="26">
        <v>3.4</v>
      </c>
      <c r="H66" s="26">
        <v>52.7</v>
      </c>
      <c r="I66" s="26">
        <v>0</v>
      </c>
      <c r="J66" s="26">
        <v>46.4</v>
      </c>
      <c r="K66" s="26">
        <v>0</v>
      </c>
      <c r="L66" s="26">
        <v>9.9</v>
      </c>
      <c r="M66" s="26">
        <v>3.5</v>
      </c>
      <c r="N66" s="26">
        <v>35.9</v>
      </c>
      <c r="O66" s="26">
        <f t="shared" si="4"/>
        <v>271.8</v>
      </c>
    </row>
    <row r="67" spans="1:15" s="5" customFormat="1" ht="12.75" x14ac:dyDescent="0.2">
      <c r="A67" s="41" t="s">
        <v>59</v>
      </c>
      <c r="B67" s="26">
        <v>19.2</v>
      </c>
      <c r="C67" s="26">
        <v>34.9</v>
      </c>
      <c r="D67" s="26">
        <v>59.7</v>
      </c>
      <c r="E67" s="26">
        <v>0</v>
      </c>
      <c r="F67" s="26">
        <v>8.6</v>
      </c>
      <c r="G67" s="26">
        <v>3.5</v>
      </c>
      <c r="H67" s="26">
        <v>52.7</v>
      </c>
      <c r="I67" s="26">
        <v>0</v>
      </c>
      <c r="J67" s="26">
        <v>48.2</v>
      </c>
      <c r="K67" s="26">
        <v>0</v>
      </c>
      <c r="L67" s="26">
        <v>13.9</v>
      </c>
      <c r="M67" s="26">
        <v>3.5</v>
      </c>
      <c r="N67" s="26">
        <v>35.4</v>
      </c>
      <c r="O67" s="26">
        <f t="shared" si="4"/>
        <v>279.60000000000002</v>
      </c>
    </row>
    <row r="68" spans="1:15" s="5" customFormat="1" ht="12.75" x14ac:dyDescent="0.2">
      <c r="A68" s="41" t="s">
        <v>54</v>
      </c>
      <c r="B68" s="26">
        <v>19.399999999999999</v>
      </c>
      <c r="C68" s="26">
        <v>35.299999999999997</v>
      </c>
      <c r="D68" s="26">
        <v>59.1</v>
      </c>
      <c r="E68" s="26">
        <v>0</v>
      </c>
      <c r="F68" s="26">
        <v>8.3000000000000007</v>
      </c>
      <c r="G68" s="26">
        <v>3.3</v>
      </c>
      <c r="H68" s="26">
        <v>52.7</v>
      </c>
      <c r="I68" s="26">
        <v>0</v>
      </c>
      <c r="J68" s="26">
        <v>46.4</v>
      </c>
      <c r="K68" s="26">
        <v>0</v>
      </c>
      <c r="L68" s="26">
        <v>13.9</v>
      </c>
      <c r="M68" s="26">
        <v>2.2000000000000002</v>
      </c>
      <c r="N68" s="26">
        <v>35.200000000000003</v>
      </c>
      <c r="O68" s="26">
        <f t="shared" si="4"/>
        <v>275.8</v>
      </c>
    </row>
    <row r="69" spans="1:15" s="5" customFormat="1" ht="12.75" x14ac:dyDescent="0.2">
      <c r="A69" s="41" t="s">
        <v>55</v>
      </c>
      <c r="B69" s="26">
        <v>20.2</v>
      </c>
      <c r="C69" s="26">
        <v>35.6</v>
      </c>
      <c r="D69" s="26">
        <v>64.900000000000006</v>
      </c>
      <c r="E69" s="26">
        <v>0</v>
      </c>
      <c r="F69" s="26">
        <v>7.7</v>
      </c>
      <c r="G69" s="26">
        <v>3.4</v>
      </c>
      <c r="H69" s="26">
        <v>52.7</v>
      </c>
      <c r="I69" s="26">
        <v>0</v>
      </c>
      <c r="J69" s="26">
        <v>47.1</v>
      </c>
      <c r="K69" s="26">
        <v>0</v>
      </c>
      <c r="L69" s="26">
        <v>13.9</v>
      </c>
      <c r="M69" s="26">
        <v>2.2000000000000002</v>
      </c>
      <c r="N69" s="26">
        <v>34.9</v>
      </c>
      <c r="O69" s="26">
        <f t="shared" si="4"/>
        <v>282.59999999999997</v>
      </c>
    </row>
    <row r="70" spans="1:15" s="5" customFormat="1" ht="12.75" x14ac:dyDescent="0.2">
      <c r="A70" s="41" t="s">
        <v>56</v>
      </c>
      <c r="B70" s="26">
        <v>21.4</v>
      </c>
      <c r="C70" s="26">
        <v>36.299999999999997</v>
      </c>
      <c r="D70" s="26">
        <v>60.1</v>
      </c>
      <c r="E70" s="26">
        <v>0</v>
      </c>
      <c r="F70" s="26">
        <v>8.1999999999999993</v>
      </c>
      <c r="G70" s="26">
        <v>3.4</v>
      </c>
      <c r="H70" s="26">
        <v>52.7</v>
      </c>
      <c r="I70" s="26">
        <v>0</v>
      </c>
      <c r="J70" s="26">
        <v>50.2</v>
      </c>
      <c r="K70" s="26">
        <v>0</v>
      </c>
      <c r="L70" s="26">
        <v>16.899999999999999</v>
      </c>
      <c r="M70" s="26">
        <v>2</v>
      </c>
      <c r="N70" s="26">
        <v>34.4</v>
      </c>
      <c r="O70" s="26">
        <f t="shared" si="4"/>
        <v>285.60000000000002</v>
      </c>
    </row>
    <row r="71" spans="1:15" s="5" customFormat="1" ht="12.75" x14ac:dyDescent="0.2">
      <c r="A71" s="39" t="s">
        <v>20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s="5" customFormat="1" ht="12.75" x14ac:dyDescent="0.2">
      <c r="A72" s="3" t="s">
        <v>57</v>
      </c>
      <c r="B72" s="26">
        <v>20.8</v>
      </c>
      <c r="C72" s="26">
        <v>35.700000000000003</v>
      </c>
      <c r="D72" s="26">
        <v>56.9</v>
      </c>
      <c r="E72" s="26">
        <v>0</v>
      </c>
      <c r="F72" s="26">
        <v>8.6</v>
      </c>
      <c r="G72" s="26">
        <v>3.5</v>
      </c>
      <c r="H72" s="26">
        <v>52.8</v>
      </c>
      <c r="I72" s="26">
        <v>0</v>
      </c>
      <c r="J72" s="26">
        <v>47.7</v>
      </c>
      <c r="K72" s="26">
        <v>0</v>
      </c>
      <c r="L72" s="26">
        <v>16.8</v>
      </c>
      <c r="M72" s="26">
        <v>1.8</v>
      </c>
      <c r="N72" s="26">
        <v>34.1</v>
      </c>
      <c r="O72" s="26">
        <f t="shared" ref="O72:O83" si="5">SUM(B72:N72)</f>
        <v>278.70000000000005</v>
      </c>
    </row>
    <row r="73" spans="1:15" s="5" customFormat="1" ht="12.75" x14ac:dyDescent="0.2">
      <c r="A73" s="3" t="s">
        <v>58</v>
      </c>
      <c r="B73" s="26">
        <v>20.6</v>
      </c>
      <c r="C73" s="26">
        <v>36.299999999999997</v>
      </c>
      <c r="D73" s="26">
        <v>57.6</v>
      </c>
      <c r="E73" s="26">
        <v>0</v>
      </c>
      <c r="F73" s="26">
        <v>8.1</v>
      </c>
      <c r="G73" s="26">
        <v>3.5</v>
      </c>
      <c r="H73" s="26">
        <v>52.8</v>
      </c>
      <c r="I73" s="26">
        <v>0</v>
      </c>
      <c r="J73" s="26">
        <v>47.3</v>
      </c>
      <c r="K73" s="26">
        <v>0</v>
      </c>
      <c r="L73" s="26">
        <v>16.899999999999999</v>
      </c>
      <c r="M73" s="26">
        <v>1.8</v>
      </c>
      <c r="N73" s="26">
        <v>33.9</v>
      </c>
      <c r="O73" s="26">
        <f t="shared" si="5"/>
        <v>278.8</v>
      </c>
    </row>
    <row r="74" spans="1:15" s="5" customFormat="1" ht="12.75" x14ac:dyDescent="0.2">
      <c r="A74" s="3" t="s">
        <v>47</v>
      </c>
      <c r="B74" s="26">
        <v>20.8</v>
      </c>
      <c r="C74" s="26">
        <v>36.299999999999997</v>
      </c>
      <c r="D74" s="26">
        <v>57.7</v>
      </c>
      <c r="E74" s="26">
        <v>0</v>
      </c>
      <c r="F74" s="26">
        <v>8</v>
      </c>
      <c r="G74" s="26">
        <v>3.5</v>
      </c>
      <c r="H74" s="26">
        <v>52.9</v>
      </c>
      <c r="I74" s="26">
        <v>0</v>
      </c>
      <c r="J74" s="26">
        <v>48.8</v>
      </c>
      <c r="K74" s="26">
        <v>0</v>
      </c>
      <c r="L74" s="26">
        <v>18.899999999999999</v>
      </c>
      <c r="M74" s="26">
        <v>1.9</v>
      </c>
      <c r="N74" s="26">
        <v>21.5</v>
      </c>
      <c r="O74" s="26">
        <f t="shared" si="5"/>
        <v>270.3</v>
      </c>
    </row>
    <row r="75" spans="1:15" s="5" customFormat="1" ht="12.75" x14ac:dyDescent="0.2">
      <c r="A75" s="41" t="s">
        <v>48</v>
      </c>
      <c r="B75" s="26">
        <v>20.6</v>
      </c>
      <c r="C75" s="26">
        <v>36.299999999999997</v>
      </c>
      <c r="D75" s="26">
        <v>57.4</v>
      </c>
      <c r="E75" s="26">
        <v>0</v>
      </c>
      <c r="F75" s="26">
        <v>7.9</v>
      </c>
      <c r="G75" s="26">
        <v>3.3</v>
      </c>
      <c r="H75" s="26">
        <v>52.9</v>
      </c>
      <c r="I75" s="26">
        <v>0</v>
      </c>
      <c r="J75" s="26">
        <v>48.1</v>
      </c>
      <c r="K75" s="26">
        <v>0</v>
      </c>
      <c r="L75" s="26">
        <v>18.899999999999999</v>
      </c>
      <c r="M75" s="26">
        <v>1.8</v>
      </c>
      <c r="N75" s="26">
        <v>21.5</v>
      </c>
      <c r="O75" s="26">
        <f t="shared" si="5"/>
        <v>268.70000000000005</v>
      </c>
    </row>
    <row r="76" spans="1:15" s="5" customFormat="1" ht="12.75" x14ac:dyDescent="0.2">
      <c r="A76" s="41" t="s">
        <v>49</v>
      </c>
      <c r="B76" s="26">
        <v>21.2</v>
      </c>
      <c r="C76" s="26">
        <v>36</v>
      </c>
      <c r="D76" s="26">
        <v>56.9</v>
      </c>
      <c r="E76" s="26">
        <v>0</v>
      </c>
      <c r="F76" s="26">
        <v>7.6</v>
      </c>
      <c r="G76" s="26">
        <v>3.4</v>
      </c>
      <c r="H76" s="26">
        <v>52.9</v>
      </c>
      <c r="I76" s="26">
        <v>0</v>
      </c>
      <c r="J76" s="26">
        <v>49.8</v>
      </c>
      <c r="K76" s="26">
        <v>0</v>
      </c>
      <c r="L76" s="26">
        <v>18.899999999999999</v>
      </c>
      <c r="M76" s="26">
        <v>1.8</v>
      </c>
      <c r="N76" s="26">
        <v>21.5</v>
      </c>
      <c r="O76" s="26">
        <f t="shared" si="5"/>
        <v>270</v>
      </c>
    </row>
    <row r="77" spans="1:15" s="5" customFormat="1" ht="12.75" x14ac:dyDescent="0.2">
      <c r="A77" s="41" t="s">
        <v>50</v>
      </c>
      <c r="B77" s="26">
        <v>23.7</v>
      </c>
      <c r="C77" s="26">
        <v>36.1</v>
      </c>
      <c r="D77" s="26">
        <v>57.3</v>
      </c>
      <c r="E77" s="26">
        <v>0</v>
      </c>
      <c r="F77" s="26">
        <v>7.9</v>
      </c>
      <c r="G77" s="26">
        <v>3.3</v>
      </c>
      <c r="H77" s="26">
        <v>52.9</v>
      </c>
      <c r="I77" s="26">
        <v>0</v>
      </c>
      <c r="J77" s="26">
        <v>51.9</v>
      </c>
      <c r="K77" s="26">
        <v>0</v>
      </c>
      <c r="L77" s="26">
        <v>18.8</v>
      </c>
      <c r="M77" s="26">
        <v>12.8</v>
      </c>
      <c r="N77" s="26">
        <v>21.5</v>
      </c>
      <c r="O77" s="26">
        <f t="shared" si="5"/>
        <v>286.20000000000005</v>
      </c>
    </row>
    <row r="78" spans="1:15" s="5" customFormat="1" ht="12.75" x14ac:dyDescent="0.2">
      <c r="A78" s="41" t="s">
        <v>51</v>
      </c>
      <c r="B78" s="26">
        <v>24.2</v>
      </c>
      <c r="C78" s="26">
        <v>36.799999999999997</v>
      </c>
      <c r="D78" s="26">
        <v>57.3</v>
      </c>
      <c r="E78" s="26">
        <v>0</v>
      </c>
      <c r="F78" s="26">
        <v>7.9</v>
      </c>
      <c r="G78" s="26">
        <v>3.4</v>
      </c>
      <c r="H78" s="26">
        <v>52.9</v>
      </c>
      <c r="I78" s="26">
        <v>0</v>
      </c>
      <c r="J78" s="26">
        <v>52.8</v>
      </c>
      <c r="K78" s="26">
        <v>0</v>
      </c>
      <c r="L78" s="26">
        <v>18.899999999999999</v>
      </c>
      <c r="M78" s="26">
        <v>13.5</v>
      </c>
      <c r="N78" s="26">
        <v>21.5</v>
      </c>
      <c r="O78" s="26">
        <f t="shared" si="5"/>
        <v>289.20000000000005</v>
      </c>
    </row>
    <row r="79" spans="1:15" s="5" customFormat="1" ht="12.75" x14ac:dyDescent="0.2">
      <c r="A79" s="41" t="s">
        <v>52</v>
      </c>
      <c r="B79" s="26">
        <v>25.1</v>
      </c>
      <c r="C79" s="26">
        <v>38</v>
      </c>
      <c r="D79" s="26">
        <v>57.2</v>
      </c>
      <c r="E79" s="26">
        <v>0</v>
      </c>
      <c r="F79" s="26">
        <v>8.1999999999999993</v>
      </c>
      <c r="G79" s="26">
        <v>3.4</v>
      </c>
      <c r="H79" s="26">
        <v>52.9</v>
      </c>
      <c r="I79" s="26">
        <v>0</v>
      </c>
      <c r="J79" s="26">
        <v>54.6</v>
      </c>
      <c r="K79" s="26">
        <v>0</v>
      </c>
      <c r="L79" s="26">
        <v>18.899999999999999</v>
      </c>
      <c r="M79" s="26">
        <v>13.8</v>
      </c>
      <c r="N79" s="26">
        <v>21.5</v>
      </c>
      <c r="O79" s="26">
        <f t="shared" si="5"/>
        <v>293.60000000000002</v>
      </c>
    </row>
    <row r="80" spans="1:15" s="5" customFormat="1" ht="12.75" x14ac:dyDescent="0.2">
      <c r="A80" s="41" t="s">
        <v>53</v>
      </c>
      <c r="B80" s="26">
        <v>24.2</v>
      </c>
      <c r="C80" s="26">
        <v>38.6</v>
      </c>
      <c r="D80" s="26">
        <v>56</v>
      </c>
      <c r="E80" s="26">
        <v>0</v>
      </c>
      <c r="F80" s="26">
        <v>7.4</v>
      </c>
      <c r="G80" s="26">
        <v>3.4</v>
      </c>
      <c r="H80" s="26">
        <v>52.8</v>
      </c>
      <c r="I80" s="26">
        <v>0</v>
      </c>
      <c r="J80" s="26">
        <v>49.6</v>
      </c>
      <c r="K80" s="26">
        <v>0</v>
      </c>
      <c r="L80" s="26">
        <v>18.899999999999999</v>
      </c>
      <c r="M80" s="26">
        <v>15.9</v>
      </c>
      <c r="N80" s="26">
        <v>21.5</v>
      </c>
      <c r="O80" s="26">
        <f t="shared" si="5"/>
        <v>288.29999999999995</v>
      </c>
    </row>
    <row r="81" spans="1:15" s="5" customFormat="1" ht="12.75" x14ac:dyDescent="0.2">
      <c r="A81" s="41" t="s">
        <v>54</v>
      </c>
      <c r="B81" s="26">
        <v>22.3</v>
      </c>
      <c r="C81" s="26">
        <v>36.200000000000003</v>
      </c>
      <c r="D81" s="26">
        <v>54.6</v>
      </c>
      <c r="E81" s="26">
        <v>0</v>
      </c>
      <c r="F81" s="26">
        <v>6.4</v>
      </c>
      <c r="G81" s="26">
        <v>3.1</v>
      </c>
      <c r="H81" s="26">
        <v>52.9</v>
      </c>
      <c r="I81" s="26">
        <v>0</v>
      </c>
      <c r="J81" s="26">
        <v>45.4</v>
      </c>
      <c r="K81" s="26">
        <v>0</v>
      </c>
      <c r="L81" s="26">
        <v>18.899999999999999</v>
      </c>
      <c r="M81" s="26">
        <v>14.6</v>
      </c>
      <c r="N81" s="26">
        <v>30.4</v>
      </c>
      <c r="O81" s="26">
        <f t="shared" si="5"/>
        <v>284.8</v>
      </c>
    </row>
    <row r="82" spans="1:15" s="5" customFormat="1" ht="12.75" x14ac:dyDescent="0.2">
      <c r="A82" s="41" t="s">
        <v>55</v>
      </c>
      <c r="B82" s="26">
        <v>21.5</v>
      </c>
      <c r="C82" s="26">
        <v>37.5</v>
      </c>
      <c r="D82" s="26">
        <v>53.7</v>
      </c>
      <c r="E82" s="26">
        <v>0</v>
      </c>
      <c r="F82" s="26">
        <v>5.5</v>
      </c>
      <c r="G82" s="26">
        <v>3.1</v>
      </c>
      <c r="H82" s="26">
        <v>52.9</v>
      </c>
      <c r="I82" s="26">
        <v>0</v>
      </c>
      <c r="J82" s="26">
        <v>43.8</v>
      </c>
      <c r="K82" s="26">
        <v>0</v>
      </c>
      <c r="L82" s="26">
        <v>18.899999999999999</v>
      </c>
      <c r="M82" s="26">
        <v>14.3</v>
      </c>
      <c r="N82" s="26">
        <v>30.4</v>
      </c>
      <c r="O82" s="26">
        <f t="shared" si="5"/>
        <v>281.60000000000002</v>
      </c>
    </row>
    <row r="83" spans="1:15" s="5" customFormat="1" ht="12.75" x14ac:dyDescent="0.2">
      <c r="A83" s="41" t="s">
        <v>56</v>
      </c>
      <c r="B83" s="26">
        <v>20.9</v>
      </c>
      <c r="C83" s="26">
        <v>37.799999999999997</v>
      </c>
      <c r="D83" s="26">
        <v>56.2</v>
      </c>
      <c r="E83" s="26">
        <v>0</v>
      </c>
      <c r="F83" s="26">
        <v>5.5</v>
      </c>
      <c r="G83" s="26">
        <v>4.7</v>
      </c>
      <c r="H83" s="26">
        <v>52.7</v>
      </c>
      <c r="I83" s="26">
        <v>0</v>
      </c>
      <c r="J83" s="26">
        <v>44.2</v>
      </c>
      <c r="K83" s="26">
        <v>0</v>
      </c>
      <c r="L83" s="26">
        <v>21.6</v>
      </c>
      <c r="M83" s="26">
        <v>22</v>
      </c>
      <c r="N83" s="26">
        <v>33.9</v>
      </c>
      <c r="O83" s="26">
        <f t="shared" si="5"/>
        <v>299.5</v>
      </c>
    </row>
    <row r="84" spans="1:15" s="5" customFormat="1" ht="15" customHeight="1" x14ac:dyDescent="0.2">
      <c r="A84" s="39" t="s">
        <v>21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s="5" customFormat="1" ht="12.75" x14ac:dyDescent="0.2">
      <c r="A85" s="3" t="s">
        <v>57</v>
      </c>
      <c r="B85" s="25">
        <v>21.1</v>
      </c>
      <c r="C85" s="25">
        <v>36.799999999999997</v>
      </c>
      <c r="D85" s="25">
        <v>56</v>
      </c>
      <c r="E85" s="25">
        <v>0</v>
      </c>
      <c r="F85" s="25">
        <v>5.5</v>
      </c>
      <c r="G85" s="25">
        <v>4.9000000000000004</v>
      </c>
      <c r="H85" s="25">
        <v>52.7</v>
      </c>
      <c r="I85" s="25">
        <v>0</v>
      </c>
      <c r="J85" s="25">
        <v>43.7</v>
      </c>
      <c r="K85" s="25">
        <v>17.8</v>
      </c>
      <c r="L85" s="25">
        <v>10.9</v>
      </c>
      <c r="M85" s="25">
        <v>25.5</v>
      </c>
      <c r="N85" s="25">
        <v>35</v>
      </c>
      <c r="O85" s="25">
        <f t="shared" ref="O85:O96" si="6">SUM(B85:N85)</f>
        <v>309.89999999999998</v>
      </c>
    </row>
    <row r="86" spans="1:15" s="5" customFormat="1" ht="12.75" x14ac:dyDescent="0.2">
      <c r="A86" s="3" t="s">
        <v>58</v>
      </c>
      <c r="B86" s="25">
        <v>20.3</v>
      </c>
      <c r="C86" s="25">
        <v>36.799999999999997</v>
      </c>
      <c r="D86" s="25">
        <v>55.6</v>
      </c>
      <c r="E86" s="25">
        <v>0</v>
      </c>
      <c r="F86" s="25">
        <v>5.2</v>
      </c>
      <c r="G86" s="25">
        <v>4.8</v>
      </c>
      <c r="H86" s="25">
        <v>52.7</v>
      </c>
      <c r="I86" s="25">
        <v>0</v>
      </c>
      <c r="J86" s="25">
        <v>47.3</v>
      </c>
      <c r="K86" s="25">
        <v>17.8</v>
      </c>
      <c r="L86" s="25">
        <v>10.9</v>
      </c>
      <c r="M86" s="25">
        <v>26.1</v>
      </c>
      <c r="N86" s="25">
        <v>35</v>
      </c>
      <c r="O86" s="25">
        <f t="shared" si="6"/>
        <v>312.5</v>
      </c>
    </row>
    <row r="87" spans="1:15" s="5" customFormat="1" ht="12.75" x14ac:dyDescent="0.2">
      <c r="A87" s="3" t="s">
        <v>47</v>
      </c>
      <c r="B87" s="25">
        <v>20.6</v>
      </c>
      <c r="C87" s="25">
        <v>38.5</v>
      </c>
      <c r="D87" s="25">
        <v>55.8</v>
      </c>
      <c r="E87" s="25">
        <v>0</v>
      </c>
      <c r="F87" s="25">
        <v>5.4</v>
      </c>
      <c r="G87" s="25">
        <v>4.9000000000000004</v>
      </c>
      <c r="H87" s="25">
        <v>52.7</v>
      </c>
      <c r="I87" s="25">
        <v>0</v>
      </c>
      <c r="J87" s="25">
        <v>45.3</v>
      </c>
      <c r="K87" s="25">
        <v>19.8</v>
      </c>
      <c r="L87" s="25">
        <v>10.9</v>
      </c>
      <c r="M87" s="25">
        <v>27.7</v>
      </c>
      <c r="N87" s="25">
        <v>35</v>
      </c>
      <c r="O87" s="25">
        <f t="shared" si="6"/>
        <v>316.60000000000008</v>
      </c>
    </row>
    <row r="88" spans="1:15" s="5" customFormat="1" ht="12.75" x14ac:dyDescent="0.2">
      <c r="A88" s="41" t="s">
        <v>48</v>
      </c>
      <c r="B88" s="25">
        <v>20.9</v>
      </c>
      <c r="C88" s="25">
        <v>38.5</v>
      </c>
      <c r="D88" s="25">
        <v>55.6</v>
      </c>
      <c r="E88" s="25">
        <v>0</v>
      </c>
      <c r="F88" s="25">
        <v>5.7</v>
      </c>
      <c r="G88" s="25">
        <v>4.9000000000000004</v>
      </c>
      <c r="H88" s="25">
        <v>52.7</v>
      </c>
      <c r="I88" s="25">
        <v>0</v>
      </c>
      <c r="J88" s="25">
        <v>46.4</v>
      </c>
      <c r="K88" s="25">
        <v>19.8</v>
      </c>
      <c r="L88" s="25">
        <v>10.9</v>
      </c>
      <c r="M88" s="25">
        <v>27.9</v>
      </c>
      <c r="N88" s="25">
        <v>35</v>
      </c>
      <c r="O88" s="25">
        <f t="shared" si="6"/>
        <v>318.3</v>
      </c>
    </row>
    <row r="89" spans="1:15" s="5" customFormat="1" ht="12.75" x14ac:dyDescent="0.2">
      <c r="A89" s="41" t="s">
        <v>49</v>
      </c>
      <c r="B89" s="25">
        <v>21.3</v>
      </c>
      <c r="C89" s="25">
        <v>39.799999999999997</v>
      </c>
      <c r="D89" s="25">
        <v>55.4</v>
      </c>
      <c r="E89" s="25">
        <v>0</v>
      </c>
      <c r="F89" s="25">
        <v>5.0999999999999996</v>
      </c>
      <c r="G89" s="25">
        <v>4.8</v>
      </c>
      <c r="H89" s="25">
        <v>52.7</v>
      </c>
      <c r="I89" s="25">
        <v>0</v>
      </c>
      <c r="J89" s="25">
        <v>48</v>
      </c>
      <c r="K89" s="25">
        <v>19.8</v>
      </c>
      <c r="L89" s="25">
        <v>10.9</v>
      </c>
      <c r="M89" s="25">
        <v>32.700000000000003</v>
      </c>
      <c r="N89" s="25">
        <v>35</v>
      </c>
      <c r="O89" s="25">
        <f t="shared" si="6"/>
        <v>325.5</v>
      </c>
    </row>
    <row r="90" spans="1:15" s="5" customFormat="1" ht="12.75" x14ac:dyDescent="0.2">
      <c r="A90" s="41" t="s">
        <v>50</v>
      </c>
      <c r="B90" s="25">
        <v>19.899999999999999</v>
      </c>
      <c r="C90" s="25">
        <v>39.799999999999997</v>
      </c>
      <c r="D90" s="25">
        <v>55.3</v>
      </c>
      <c r="E90" s="25">
        <v>0</v>
      </c>
      <c r="F90" s="25">
        <v>4.9000000000000004</v>
      </c>
      <c r="G90" s="25">
        <v>4.8</v>
      </c>
      <c r="H90" s="25">
        <v>52.7</v>
      </c>
      <c r="I90" s="25">
        <v>0</v>
      </c>
      <c r="J90" s="25">
        <v>46.2</v>
      </c>
      <c r="K90" s="25">
        <v>19.100000000000001</v>
      </c>
      <c r="L90" s="25">
        <v>17</v>
      </c>
      <c r="M90" s="25">
        <v>39</v>
      </c>
      <c r="N90" s="25">
        <v>35</v>
      </c>
      <c r="O90" s="25">
        <f t="shared" si="6"/>
        <v>333.70000000000005</v>
      </c>
    </row>
    <row r="91" spans="1:15" s="5" customFormat="1" ht="12.75" x14ac:dyDescent="0.2">
      <c r="A91" s="41" t="s">
        <v>51</v>
      </c>
      <c r="B91" s="25">
        <v>19</v>
      </c>
      <c r="C91" s="25">
        <v>38.299999999999997</v>
      </c>
      <c r="D91" s="25">
        <v>54.4</v>
      </c>
      <c r="E91" s="25">
        <v>0</v>
      </c>
      <c r="F91" s="25">
        <v>4.9000000000000004</v>
      </c>
      <c r="G91" s="25">
        <v>5</v>
      </c>
      <c r="H91" s="25">
        <v>52.7</v>
      </c>
      <c r="I91" s="25">
        <v>0</v>
      </c>
      <c r="J91" s="25">
        <v>45.4</v>
      </c>
      <c r="K91" s="25">
        <v>18.600000000000001</v>
      </c>
      <c r="L91" s="25">
        <v>17</v>
      </c>
      <c r="M91" s="25">
        <v>43.1</v>
      </c>
      <c r="N91" s="25">
        <v>35</v>
      </c>
      <c r="O91" s="25">
        <f t="shared" si="6"/>
        <v>333.40000000000003</v>
      </c>
    </row>
    <row r="92" spans="1:15" s="5" customFormat="1" ht="12.75" x14ac:dyDescent="0.2">
      <c r="A92" s="41" t="s">
        <v>52</v>
      </c>
      <c r="B92" s="25">
        <v>19.5</v>
      </c>
      <c r="C92" s="25">
        <v>38.700000000000003</v>
      </c>
      <c r="D92" s="25">
        <v>57.5</v>
      </c>
      <c r="E92" s="25">
        <v>0</v>
      </c>
      <c r="F92" s="25">
        <v>4.9000000000000004</v>
      </c>
      <c r="G92" s="25">
        <v>5</v>
      </c>
      <c r="H92" s="25">
        <v>52.7</v>
      </c>
      <c r="I92" s="25">
        <v>0</v>
      </c>
      <c r="J92" s="25">
        <v>46</v>
      </c>
      <c r="K92" s="25">
        <v>18.600000000000001</v>
      </c>
      <c r="L92" s="25">
        <v>17</v>
      </c>
      <c r="M92" s="25">
        <v>44.4</v>
      </c>
      <c r="N92" s="25">
        <v>35</v>
      </c>
      <c r="O92" s="25">
        <f t="shared" si="6"/>
        <v>339.29999999999995</v>
      </c>
    </row>
    <row r="93" spans="1:15" s="5" customFormat="1" ht="12.75" x14ac:dyDescent="0.2">
      <c r="A93" s="41" t="s">
        <v>59</v>
      </c>
      <c r="B93" s="25">
        <v>20.100000000000001</v>
      </c>
      <c r="C93" s="25">
        <v>38.700000000000003</v>
      </c>
      <c r="D93" s="25">
        <v>57.6</v>
      </c>
      <c r="E93" s="25">
        <v>0</v>
      </c>
      <c r="F93" s="25">
        <v>4.9000000000000004</v>
      </c>
      <c r="G93" s="25">
        <v>4.9000000000000004</v>
      </c>
      <c r="H93" s="25">
        <v>52.7</v>
      </c>
      <c r="I93" s="25">
        <v>0</v>
      </c>
      <c r="J93" s="25">
        <v>46.3</v>
      </c>
      <c r="K93" s="25">
        <v>18.600000000000001</v>
      </c>
      <c r="L93" s="25">
        <v>16.3</v>
      </c>
      <c r="M93" s="25">
        <v>43.3</v>
      </c>
      <c r="N93" s="25">
        <v>35</v>
      </c>
      <c r="O93" s="25">
        <f t="shared" si="6"/>
        <v>338.40000000000003</v>
      </c>
    </row>
    <row r="94" spans="1:15" s="5" customFormat="1" ht="12.75" x14ac:dyDescent="0.2">
      <c r="A94" s="41" t="s">
        <v>54</v>
      </c>
      <c r="B94" s="25">
        <v>19.399999999999999</v>
      </c>
      <c r="C94" s="25">
        <v>37.6</v>
      </c>
      <c r="D94" s="25">
        <v>53.7</v>
      </c>
      <c r="E94" s="25">
        <v>0</v>
      </c>
      <c r="F94" s="25">
        <v>4.5999999999999996</v>
      </c>
      <c r="G94" s="25">
        <v>5.0999999999999996</v>
      </c>
      <c r="H94" s="25">
        <v>52.7</v>
      </c>
      <c r="I94" s="25">
        <v>0</v>
      </c>
      <c r="J94" s="25">
        <v>45.9</v>
      </c>
      <c r="K94" s="25">
        <v>18.600000000000001</v>
      </c>
      <c r="L94" s="25">
        <v>16.2</v>
      </c>
      <c r="M94" s="25">
        <v>42.8</v>
      </c>
      <c r="N94" s="25">
        <v>35</v>
      </c>
      <c r="O94" s="25">
        <f t="shared" si="6"/>
        <v>331.59999999999997</v>
      </c>
    </row>
    <row r="95" spans="1:15" s="5" customFormat="1" ht="12.75" x14ac:dyDescent="0.2">
      <c r="A95" s="41" t="s">
        <v>55</v>
      </c>
      <c r="B95" s="25">
        <v>19.2</v>
      </c>
      <c r="C95" s="25">
        <v>37.6</v>
      </c>
      <c r="D95" s="25">
        <v>53.3</v>
      </c>
      <c r="E95" s="25">
        <v>0</v>
      </c>
      <c r="F95" s="25">
        <v>4.3</v>
      </c>
      <c r="G95" s="25">
        <v>5</v>
      </c>
      <c r="H95" s="25">
        <v>52.7</v>
      </c>
      <c r="I95" s="25">
        <v>0</v>
      </c>
      <c r="J95" s="25">
        <v>45.9</v>
      </c>
      <c r="K95" s="25">
        <v>18.600000000000001</v>
      </c>
      <c r="L95" s="25">
        <v>16.3</v>
      </c>
      <c r="M95" s="25">
        <v>42.2</v>
      </c>
      <c r="N95" s="25">
        <v>35</v>
      </c>
      <c r="O95" s="25">
        <f t="shared" si="6"/>
        <v>330.1</v>
      </c>
    </row>
    <row r="96" spans="1:15" s="5" customFormat="1" ht="12.75" x14ac:dyDescent="0.2">
      <c r="A96" s="41" t="s">
        <v>56</v>
      </c>
      <c r="B96" s="25">
        <v>19.899999999999999</v>
      </c>
      <c r="C96" s="25">
        <v>40</v>
      </c>
      <c r="D96" s="25">
        <v>54.9</v>
      </c>
      <c r="E96" s="25">
        <v>0</v>
      </c>
      <c r="F96" s="25">
        <v>4.3</v>
      </c>
      <c r="G96" s="25">
        <v>5</v>
      </c>
      <c r="H96" s="25">
        <v>52.3</v>
      </c>
      <c r="I96" s="25">
        <v>0</v>
      </c>
      <c r="J96" s="25">
        <v>45.6</v>
      </c>
      <c r="K96" s="25">
        <v>18</v>
      </c>
      <c r="L96" s="25">
        <v>16.5</v>
      </c>
      <c r="M96" s="25">
        <v>43.5</v>
      </c>
      <c r="N96" s="25">
        <v>35.700000000000003</v>
      </c>
      <c r="O96" s="25">
        <f t="shared" si="6"/>
        <v>335.7</v>
      </c>
    </row>
    <row r="97" spans="1:15" s="5" customFormat="1" ht="12.75" x14ac:dyDescent="0.2">
      <c r="A97" s="39" t="s">
        <v>22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s="5" customFormat="1" ht="12.75" x14ac:dyDescent="0.2">
      <c r="A98" s="3" t="s">
        <v>57</v>
      </c>
      <c r="B98" s="25">
        <v>18.600000000000001</v>
      </c>
      <c r="C98" s="25">
        <v>39.299999999999997</v>
      </c>
      <c r="D98" s="25">
        <v>52.8</v>
      </c>
      <c r="E98" s="25">
        <v>0</v>
      </c>
      <c r="F98" s="25">
        <v>4.3</v>
      </c>
      <c r="G98" s="25">
        <v>4.9000000000000004</v>
      </c>
      <c r="H98" s="25">
        <v>52.3</v>
      </c>
      <c r="I98" s="25">
        <v>0</v>
      </c>
      <c r="J98" s="25">
        <v>48.8</v>
      </c>
      <c r="K98" s="25">
        <v>17.7</v>
      </c>
      <c r="L98" s="25">
        <v>17.8</v>
      </c>
      <c r="M98" s="25">
        <v>41.8</v>
      </c>
      <c r="N98" s="25">
        <v>35.700000000000003</v>
      </c>
      <c r="O98" s="25">
        <f t="shared" ref="O98:O109" si="7">SUM(B98:N98)</f>
        <v>334</v>
      </c>
    </row>
    <row r="99" spans="1:15" s="5" customFormat="1" ht="12.75" x14ac:dyDescent="0.2">
      <c r="A99" s="3" t="s">
        <v>58</v>
      </c>
      <c r="B99" s="25">
        <v>19.100000000000001</v>
      </c>
      <c r="C99" s="25">
        <v>36.5</v>
      </c>
      <c r="D99" s="25">
        <v>52.4</v>
      </c>
      <c r="E99" s="25">
        <v>0</v>
      </c>
      <c r="F99" s="25">
        <v>4.3</v>
      </c>
      <c r="G99" s="25">
        <v>4.9000000000000004</v>
      </c>
      <c r="H99" s="25">
        <v>52.3</v>
      </c>
      <c r="I99" s="25">
        <v>0</v>
      </c>
      <c r="J99" s="25">
        <v>48.4</v>
      </c>
      <c r="K99" s="25">
        <v>17.5</v>
      </c>
      <c r="L99" s="25">
        <v>23.1</v>
      </c>
      <c r="M99" s="25">
        <v>41.7</v>
      </c>
      <c r="N99" s="25">
        <v>35.700000000000003</v>
      </c>
      <c r="O99" s="25">
        <f t="shared" si="7"/>
        <v>335.9</v>
      </c>
    </row>
    <row r="100" spans="1:15" s="5" customFormat="1" ht="12.75" x14ac:dyDescent="0.2">
      <c r="A100" s="3" t="s">
        <v>47</v>
      </c>
      <c r="B100" s="25">
        <v>19.2</v>
      </c>
      <c r="C100" s="25">
        <v>39.299999999999997</v>
      </c>
      <c r="D100" s="25">
        <v>53.2</v>
      </c>
      <c r="E100" s="25">
        <v>0</v>
      </c>
      <c r="F100" s="25">
        <v>4.3</v>
      </c>
      <c r="G100" s="25">
        <v>4.9000000000000004</v>
      </c>
      <c r="H100" s="25">
        <v>52.2</v>
      </c>
      <c r="I100" s="25">
        <v>0</v>
      </c>
      <c r="J100" s="25">
        <v>49.2</v>
      </c>
      <c r="K100" s="25">
        <v>17.399999999999999</v>
      </c>
      <c r="L100" s="25">
        <v>24.6</v>
      </c>
      <c r="M100" s="25">
        <v>39.299999999999997</v>
      </c>
      <c r="N100" s="25">
        <v>35.700000000000003</v>
      </c>
      <c r="O100" s="25">
        <f t="shared" si="7"/>
        <v>339.3</v>
      </c>
    </row>
    <row r="101" spans="1:15" s="5" customFormat="1" ht="12.75" x14ac:dyDescent="0.2">
      <c r="A101" s="41" t="s">
        <v>48</v>
      </c>
      <c r="B101" s="25">
        <v>19.3</v>
      </c>
      <c r="C101" s="25">
        <v>42.6</v>
      </c>
      <c r="D101" s="25">
        <v>52.7</v>
      </c>
      <c r="E101" s="25">
        <v>0</v>
      </c>
      <c r="F101" s="25">
        <v>4.3</v>
      </c>
      <c r="G101" s="25">
        <v>5</v>
      </c>
      <c r="H101" s="25">
        <v>52.3</v>
      </c>
      <c r="I101" s="25">
        <v>0</v>
      </c>
      <c r="J101" s="25">
        <v>48.8</v>
      </c>
      <c r="K101" s="25">
        <v>19.8</v>
      </c>
      <c r="L101" s="25">
        <v>24.3</v>
      </c>
      <c r="M101" s="25">
        <v>27.9</v>
      </c>
      <c r="N101" s="25">
        <v>35.700000000000003</v>
      </c>
      <c r="O101" s="25">
        <f t="shared" si="7"/>
        <v>332.7</v>
      </c>
    </row>
    <row r="102" spans="1:15" s="5" customFormat="1" ht="12.75" x14ac:dyDescent="0.2">
      <c r="A102" s="41" t="s">
        <v>49</v>
      </c>
      <c r="B102" s="25">
        <v>19.399999999999999</v>
      </c>
      <c r="C102" s="25">
        <v>42.6</v>
      </c>
      <c r="D102" s="25">
        <v>52.7</v>
      </c>
      <c r="E102" s="25">
        <v>0</v>
      </c>
      <c r="F102" s="25">
        <v>3.8</v>
      </c>
      <c r="G102" s="25">
        <v>4.7</v>
      </c>
      <c r="H102" s="25">
        <v>52.3</v>
      </c>
      <c r="I102" s="25">
        <v>0</v>
      </c>
      <c r="J102" s="25">
        <v>49.3</v>
      </c>
      <c r="K102" s="25">
        <v>19.8</v>
      </c>
      <c r="L102" s="25">
        <v>24.3</v>
      </c>
      <c r="M102" s="25">
        <v>32.700000000000003</v>
      </c>
      <c r="N102" s="25">
        <v>33.700000000000003</v>
      </c>
      <c r="O102" s="25">
        <f t="shared" si="7"/>
        <v>335.3</v>
      </c>
    </row>
    <row r="103" spans="1:15" s="5" customFormat="1" ht="12.75" x14ac:dyDescent="0.2">
      <c r="A103" s="41" t="s">
        <v>50</v>
      </c>
      <c r="B103" s="25">
        <v>27.7</v>
      </c>
      <c r="C103" s="25">
        <v>42.6</v>
      </c>
      <c r="D103" s="25">
        <v>52.4</v>
      </c>
      <c r="E103" s="25">
        <v>0</v>
      </c>
      <c r="F103" s="25">
        <v>4.0999999999999996</v>
      </c>
      <c r="G103" s="25">
        <v>4.8</v>
      </c>
      <c r="H103" s="25">
        <v>52</v>
      </c>
      <c r="I103" s="25">
        <v>0</v>
      </c>
      <c r="J103" s="25">
        <v>51.6</v>
      </c>
      <c r="K103" s="25">
        <v>19.100000000000001</v>
      </c>
      <c r="L103" s="25">
        <v>24.6</v>
      </c>
      <c r="M103" s="25">
        <v>39</v>
      </c>
      <c r="N103" s="25">
        <v>33.6</v>
      </c>
      <c r="O103" s="25">
        <f t="shared" si="7"/>
        <v>351.5</v>
      </c>
    </row>
    <row r="104" spans="1:15" s="5" customFormat="1" ht="12.75" x14ac:dyDescent="0.2">
      <c r="A104" s="41" t="s">
        <v>51</v>
      </c>
      <c r="B104" s="25">
        <v>26.5</v>
      </c>
      <c r="C104" s="25">
        <v>41.4</v>
      </c>
      <c r="D104" s="25">
        <v>54.4</v>
      </c>
      <c r="E104" s="25">
        <v>0</v>
      </c>
      <c r="F104" s="25">
        <v>4.9000000000000004</v>
      </c>
      <c r="G104" s="25">
        <v>5</v>
      </c>
      <c r="H104" s="25">
        <v>52</v>
      </c>
      <c r="I104" s="25">
        <v>0</v>
      </c>
      <c r="J104" s="25">
        <v>49</v>
      </c>
      <c r="K104" s="25">
        <v>16.3</v>
      </c>
      <c r="L104" s="25">
        <v>23.4</v>
      </c>
      <c r="M104" s="25">
        <v>36.9</v>
      </c>
      <c r="N104" s="25">
        <v>35</v>
      </c>
      <c r="O104" s="25">
        <f t="shared" si="7"/>
        <v>344.8</v>
      </c>
    </row>
    <row r="105" spans="1:15" s="5" customFormat="1" ht="12.75" x14ac:dyDescent="0.2">
      <c r="A105" s="41" t="s">
        <v>52</v>
      </c>
      <c r="B105" s="25">
        <v>29</v>
      </c>
      <c r="C105" s="25">
        <v>38.700000000000003</v>
      </c>
      <c r="D105" s="25">
        <v>57.5</v>
      </c>
      <c r="E105" s="25">
        <v>0</v>
      </c>
      <c r="F105" s="25">
        <v>4.9000000000000004</v>
      </c>
      <c r="G105" s="25">
        <v>5</v>
      </c>
      <c r="H105" s="25">
        <v>52</v>
      </c>
      <c r="I105" s="25">
        <v>0</v>
      </c>
      <c r="J105" s="25">
        <v>51.5</v>
      </c>
      <c r="K105" s="25">
        <v>16.3</v>
      </c>
      <c r="L105" s="25">
        <v>23.8</v>
      </c>
      <c r="M105" s="25">
        <v>36.9</v>
      </c>
      <c r="N105" s="25">
        <v>35</v>
      </c>
      <c r="O105" s="25">
        <f t="shared" si="7"/>
        <v>350.59999999999997</v>
      </c>
    </row>
    <row r="106" spans="1:15" s="5" customFormat="1" ht="12.75" x14ac:dyDescent="0.2">
      <c r="A106" s="41" t="s">
        <v>53</v>
      </c>
      <c r="B106" s="25">
        <v>28.5</v>
      </c>
      <c r="C106" s="25">
        <v>42.1</v>
      </c>
      <c r="D106" s="25">
        <v>52.1</v>
      </c>
      <c r="E106" s="25">
        <v>0</v>
      </c>
      <c r="F106" s="25">
        <v>3.9</v>
      </c>
      <c r="G106" s="25">
        <v>4.8</v>
      </c>
      <c r="H106" s="25">
        <v>52</v>
      </c>
      <c r="I106" s="25">
        <v>0</v>
      </c>
      <c r="J106" s="25">
        <v>53.1</v>
      </c>
      <c r="K106" s="25">
        <v>16.3</v>
      </c>
      <c r="L106" s="25">
        <v>23.9</v>
      </c>
      <c r="M106" s="25">
        <v>37.700000000000003</v>
      </c>
      <c r="N106" s="25">
        <v>31.6</v>
      </c>
      <c r="O106" s="25">
        <f t="shared" si="7"/>
        <v>346</v>
      </c>
    </row>
    <row r="107" spans="1:15" s="5" customFormat="1" ht="12.75" x14ac:dyDescent="0.2">
      <c r="A107" s="41" t="s">
        <v>54</v>
      </c>
      <c r="B107" s="25">
        <v>29.1</v>
      </c>
      <c r="C107" s="25">
        <v>41</v>
      </c>
      <c r="D107" s="25">
        <v>52</v>
      </c>
      <c r="E107" s="25">
        <v>0</v>
      </c>
      <c r="F107" s="25">
        <v>3.8</v>
      </c>
      <c r="G107" s="25">
        <v>5.0999999999999996</v>
      </c>
      <c r="H107" s="25">
        <v>52</v>
      </c>
      <c r="I107" s="25">
        <v>0</v>
      </c>
      <c r="J107" s="25">
        <v>53.1</v>
      </c>
      <c r="K107" s="25">
        <v>16.3</v>
      </c>
      <c r="L107" s="25">
        <v>24.6</v>
      </c>
      <c r="M107" s="25">
        <v>38.299999999999997</v>
      </c>
      <c r="N107" s="25">
        <v>31.6</v>
      </c>
      <c r="O107" s="25">
        <f t="shared" si="7"/>
        <v>346.90000000000003</v>
      </c>
    </row>
    <row r="108" spans="1:15" s="5" customFormat="1" ht="12.75" x14ac:dyDescent="0.2">
      <c r="A108" s="41" t="s">
        <v>55</v>
      </c>
      <c r="B108" s="25">
        <v>28</v>
      </c>
      <c r="C108" s="25">
        <v>41</v>
      </c>
      <c r="D108" s="25">
        <v>51.3</v>
      </c>
      <c r="E108" s="25">
        <v>0</v>
      </c>
      <c r="F108" s="25">
        <v>3.7</v>
      </c>
      <c r="G108" s="25">
        <v>5</v>
      </c>
      <c r="H108" s="25">
        <v>52</v>
      </c>
      <c r="I108" s="25">
        <v>0</v>
      </c>
      <c r="J108" s="25">
        <v>51.2</v>
      </c>
      <c r="K108" s="25">
        <v>16.3</v>
      </c>
      <c r="L108" s="25">
        <v>24.4</v>
      </c>
      <c r="M108" s="25">
        <v>37.6</v>
      </c>
      <c r="N108" s="25">
        <v>31.6</v>
      </c>
      <c r="O108" s="25">
        <f t="shared" si="7"/>
        <v>342.1</v>
      </c>
    </row>
    <row r="109" spans="1:15" s="5" customFormat="1" ht="12.75" x14ac:dyDescent="0.2">
      <c r="A109" s="41" t="s">
        <v>56</v>
      </c>
      <c r="B109" s="25">
        <v>27.9</v>
      </c>
      <c r="C109" s="25">
        <v>50.8</v>
      </c>
      <c r="D109" s="25">
        <v>62.4</v>
      </c>
      <c r="E109" s="25">
        <v>0</v>
      </c>
      <c r="F109" s="25">
        <v>3.3</v>
      </c>
      <c r="G109" s="25">
        <v>5.0999999999999996</v>
      </c>
      <c r="H109" s="25">
        <v>51.7</v>
      </c>
      <c r="I109" s="25">
        <v>0</v>
      </c>
      <c r="J109" s="25">
        <v>50.2</v>
      </c>
      <c r="K109" s="25">
        <v>15.7</v>
      </c>
      <c r="L109" s="25">
        <v>23.2</v>
      </c>
      <c r="M109" s="25">
        <v>46.2</v>
      </c>
      <c r="N109" s="25">
        <v>31.5</v>
      </c>
      <c r="O109" s="25">
        <f t="shared" si="7"/>
        <v>367.99999999999994</v>
      </c>
    </row>
    <row r="110" spans="1:15" s="5" customFormat="1" ht="12.75" x14ac:dyDescent="0.2">
      <c r="A110" s="39" t="s">
        <v>23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s="5" customFormat="1" ht="12.75" x14ac:dyDescent="0.2">
      <c r="A111" s="3" t="s">
        <v>57</v>
      </c>
      <c r="B111" s="25">
        <v>28.4</v>
      </c>
      <c r="C111" s="25">
        <v>49.8</v>
      </c>
      <c r="D111" s="25">
        <v>54.7</v>
      </c>
      <c r="E111" s="25">
        <v>0</v>
      </c>
      <c r="F111" s="25">
        <v>3.4</v>
      </c>
      <c r="G111" s="25">
        <v>5.0999999999999996</v>
      </c>
      <c r="H111" s="25">
        <v>51.7</v>
      </c>
      <c r="I111" s="25">
        <v>0</v>
      </c>
      <c r="J111" s="25">
        <v>52.8</v>
      </c>
      <c r="K111" s="25">
        <v>15.2</v>
      </c>
      <c r="L111" s="25">
        <v>22.4</v>
      </c>
      <c r="M111" s="25">
        <v>45.1</v>
      </c>
      <c r="N111" s="25">
        <v>31.5</v>
      </c>
      <c r="O111" s="25">
        <f t="shared" ref="O111:O122" si="8">SUM(B111:N111)</f>
        <v>360.09999999999997</v>
      </c>
    </row>
    <row r="112" spans="1:15" s="5" customFormat="1" ht="12.75" x14ac:dyDescent="0.2">
      <c r="A112" s="3" t="s">
        <v>58</v>
      </c>
      <c r="B112" s="25">
        <v>28.7</v>
      </c>
      <c r="C112" s="25">
        <v>49.8</v>
      </c>
      <c r="D112" s="25">
        <v>54.5</v>
      </c>
      <c r="E112" s="25">
        <v>0</v>
      </c>
      <c r="F112" s="25">
        <v>3.3</v>
      </c>
      <c r="G112" s="25">
        <v>5.0999999999999996</v>
      </c>
      <c r="H112" s="25">
        <v>51.7</v>
      </c>
      <c r="I112" s="25">
        <v>0</v>
      </c>
      <c r="J112" s="25">
        <v>50.8</v>
      </c>
      <c r="K112" s="25">
        <v>15.2</v>
      </c>
      <c r="L112" s="25">
        <v>22.5</v>
      </c>
      <c r="M112" s="25">
        <v>46.9</v>
      </c>
      <c r="N112" s="25">
        <v>31.5</v>
      </c>
      <c r="O112" s="25">
        <f t="shared" si="8"/>
        <v>360</v>
      </c>
    </row>
    <row r="113" spans="1:15" s="5" customFormat="1" ht="12.75" x14ac:dyDescent="0.2">
      <c r="A113" s="3" t="s">
        <v>47</v>
      </c>
      <c r="B113" s="25">
        <v>29.5</v>
      </c>
      <c r="C113" s="25">
        <v>50.4</v>
      </c>
      <c r="D113" s="25">
        <v>54.3</v>
      </c>
      <c r="E113" s="25">
        <v>0</v>
      </c>
      <c r="F113" s="25">
        <v>3.3</v>
      </c>
      <c r="G113" s="25">
        <v>5.2</v>
      </c>
      <c r="H113" s="25">
        <v>51.7</v>
      </c>
      <c r="I113" s="25">
        <v>0</v>
      </c>
      <c r="J113" s="25">
        <v>51.6</v>
      </c>
      <c r="K113" s="25">
        <v>15.2</v>
      </c>
      <c r="L113" s="25">
        <v>22.7</v>
      </c>
      <c r="M113" s="25">
        <v>45.7</v>
      </c>
      <c r="N113" s="25">
        <v>29.6</v>
      </c>
      <c r="O113" s="25">
        <f t="shared" si="8"/>
        <v>359.2</v>
      </c>
    </row>
    <row r="114" spans="1:15" s="5" customFormat="1" ht="12.75" x14ac:dyDescent="0.2">
      <c r="A114" s="41" t="s">
        <v>48</v>
      </c>
      <c r="B114" s="25">
        <v>30.1</v>
      </c>
      <c r="C114" s="25">
        <v>50.7</v>
      </c>
      <c r="D114" s="25">
        <v>53.8</v>
      </c>
      <c r="E114" s="25">
        <v>0</v>
      </c>
      <c r="F114" s="25">
        <v>3.2</v>
      </c>
      <c r="G114" s="25">
        <v>5</v>
      </c>
      <c r="H114" s="25">
        <v>51.2</v>
      </c>
      <c r="I114" s="25">
        <v>0</v>
      </c>
      <c r="J114" s="25">
        <v>50.5</v>
      </c>
      <c r="K114" s="25">
        <v>15.2</v>
      </c>
      <c r="L114" s="25">
        <v>22.8</v>
      </c>
      <c r="M114" s="25">
        <v>45</v>
      </c>
      <c r="N114" s="25">
        <v>29.6</v>
      </c>
      <c r="O114" s="25">
        <f t="shared" si="8"/>
        <v>357.1</v>
      </c>
    </row>
    <row r="115" spans="1:15" s="5" customFormat="1" ht="12.75" x14ac:dyDescent="0.2">
      <c r="A115" s="41" t="s">
        <v>49</v>
      </c>
      <c r="B115" s="25">
        <v>30</v>
      </c>
      <c r="C115" s="25">
        <v>55.8</v>
      </c>
      <c r="D115" s="25">
        <v>53.8</v>
      </c>
      <c r="E115" s="25">
        <v>0</v>
      </c>
      <c r="F115" s="25">
        <v>2.8</v>
      </c>
      <c r="G115" s="25">
        <v>5</v>
      </c>
      <c r="H115" s="25">
        <v>51.2</v>
      </c>
      <c r="I115" s="25">
        <v>0</v>
      </c>
      <c r="J115" s="25">
        <v>50.2</v>
      </c>
      <c r="K115" s="25">
        <v>15.2</v>
      </c>
      <c r="L115" s="25">
        <v>22.7</v>
      </c>
      <c r="M115" s="25">
        <v>44.3</v>
      </c>
      <c r="N115" s="25">
        <v>29.6</v>
      </c>
      <c r="O115" s="25">
        <f t="shared" si="8"/>
        <v>360.6</v>
      </c>
    </row>
    <row r="116" spans="1:15" s="5" customFormat="1" ht="12.75" x14ac:dyDescent="0.2">
      <c r="A116" s="41" t="s">
        <v>50</v>
      </c>
      <c r="B116" s="25">
        <v>29.7</v>
      </c>
      <c r="C116" s="25">
        <v>56.7</v>
      </c>
      <c r="D116" s="25">
        <v>66.099999999999994</v>
      </c>
      <c r="E116" s="25">
        <v>0</v>
      </c>
      <c r="F116" s="25">
        <v>2.7</v>
      </c>
      <c r="G116" s="25">
        <v>4.9000000000000004</v>
      </c>
      <c r="H116" s="25">
        <v>50.6</v>
      </c>
      <c r="I116" s="25">
        <v>0</v>
      </c>
      <c r="J116" s="25">
        <v>49.5</v>
      </c>
      <c r="K116" s="25">
        <v>14.6</v>
      </c>
      <c r="L116" s="25">
        <v>22.2</v>
      </c>
      <c r="M116" s="25">
        <v>44.2</v>
      </c>
      <c r="N116" s="25">
        <v>29.5</v>
      </c>
      <c r="O116" s="25">
        <f t="shared" si="8"/>
        <v>370.7</v>
      </c>
    </row>
    <row r="117" spans="1:15" s="5" customFormat="1" ht="12.75" x14ac:dyDescent="0.2">
      <c r="A117" s="41" t="s">
        <v>51</v>
      </c>
      <c r="B117" s="25">
        <v>29.8</v>
      </c>
      <c r="C117" s="25">
        <v>55.4</v>
      </c>
      <c r="D117" s="25">
        <v>69.599999999999994</v>
      </c>
      <c r="E117" s="25">
        <v>0</v>
      </c>
      <c r="F117" s="25">
        <v>2.7</v>
      </c>
      <c r="G117" s="25">
        <v>4.9000000000000004</v>
      </c>
      <c r="H117" s="25">
        <v>50.4</v>
      </c>
      <c r="I117" s="25">
        <v>0</v>
      </c>
      <c r="J117" s="25">
        <v>49.8</v>
      </c>
      <c r="K117" s="25">
        <v>14</v>
      </c>
      <c r="L117" s="25">
        <v>21.4</v>
      </c>
      <c r="M117" s="25">
        <v>43.5</v>
      </c>
      <c r="N117" s="25">
        <v>29.5</v>
      </c>
      <c r="O117" s="25">
        <f t="shared" si="8"/>
        <v>371</v>
      </c>
    </row>
    <row r="118" spans="1:15" s="5" customFormat="1" ht="12.75" x14ac:dyDescent="0.2">
      <c r="A118" s="41" t="s">
        <v>52</v>
      </c>
      <c r="B118" s="25">
        <v>29.6</v>
      </c>
      <c r="C118" s="25">
        <v>57.6</v>
      </c>
      <c r="D118" s="25">
        <v>69.5</v>
      </c>
      <c r="E118" s="25">
        <v>0</v>
      </c>
      <c r="F118" s="25">
        <v>2.6</v>
      </c>
      <c r="G118" s="25">
        <v>4.8</v>
      </c>
      <c r="H118" s="25">
        <v>50.3</v>
      </c>
      <c r="I118" s="25">
        <v>0</v>
      </c>
      <c r="J118" s="25">
        <v>47.6</v>
      </c>
      <c r="K118" s="25">
        <v>14</v>
      </c>
      <c r="L118" s="25">
        <v>21.1</v>
      </c>
      <c r="M118" s="25">
        <v>42.3</v>
      </c>
      <c r="N118" s="25">
        <v>29.5</v>
      </c>
      <c r="O118" s="25">
        <f t="shared" si="8"/>
        <v>368.90000000000003</v>
      </c>
    </row>
    <row r="119" spans="1:15" s="5" customFormat="1" ht="12.75" x14ac:dyDescent="0.2">
      <c r="A119" s="41" t="s">
        <v>59</v>
      </c>
      <c r="B119" s="25">
        <v>28.9</v>
      </c>
      <c r="C119" s="25">
        <v>59.8</v>
      </c>
      <c r="D119" s="25">
        <v>67.5</v>
      </c>
      <c r="E119" s="25">
        <v>0</v>
      </c>
      <c r="F119" s="25">
        <v>2.7</v>
      </c>
      <c r="G119" s="25">
        <v>4.8</v>
      </c>
      <c r="H119" s="25">
        <v>50.3</v>
      </c>
      <c r="I119" s="25">
        <v>0</v>
      </c>
      <c r="J119" s="25">
        <v>49</v>
      </c>
      <c r="K119" s="25">
        <v>19</v>
      </c>
      <c r="L119" s="25">
        <v>21.2</v>
      </c>
      <c r="M119" s="25">
        <v>41.1</v>
      </c>
      <c r="N119" s="25">
        <v>27.5</v>
      </c>
      <c r="O119" s="25">
        <f t="shared" si="8"/>
        <v>371.8</v>
      </c>
    </row>
    <row r="120" spans="1:15" s="5" customFormat="1" ht="12.75" x14ac:dyDescent="0.2">
      <c r="A120" s="41" t="s">
        <v>54</v>
      </c>
      <c r="B120" s="25">
        <v>28.7</v>
      </c>
      <c r="C120" s="25">
        <v>60</v>
      </c>
      <c r="D120" s="25">
        <v>67.7</v>
      </c>
      <c r="E120" s="25">
        <v>0</v>
      </c>
      <c r="F120" s="25">
        <v>2.5</v>
      </c>
      <c r="G120" s="25">
        <v>4.8</v>
      </c>
      <c r="H120" s="25">
        <v>49.8</v>
      </c>
      <c r="I120" s="25">
        <v>0</v>
      </c>
      <c r="J120" s="25">
        <v>48.5</v>
      </c>
      <c r="K120" s="25">
        <v>19</v>
      </c>
      <c r="L120" s="25">
        <v>21.2</v>
      </c>
      <c r="M120" s="25">
        <v>45.5</v>
      </c>
      <c r="N120" s="25">
        <v>27.5</v>
      </c>
      <c r="O120" s="25">
        <f t="shared" si="8"/>
        <v>375.2</v>
      </c>
    </row>
    <row r="121" spans="1:15" s="5" customFormat="1" ht="12.75" x14ac:dyDescent="0.2">
      <c r="A121" s="41" t="s">
        <v>55</v>
      </c>
      <c r="B121" s="25">
        <v>28.4</v>
      </c>
      <c r="C121" s="25">
        <v>57</v>
      </c>
      <c r="D121" s="25">
        <v>69.3</v>
      </c>
      <c r="E121" s="25">
        <v>0</v>
      </c>
      <c r="F121" s="25">
        <v>2.4</v>
      </c>
      <c r="G121" s="25">
        <v>4.8</v>
      </c>
      <c r="H121" s="25">
        <v>49.8</v>
      </c>
      <c r="I121" s="25">
        <v>0</v>
      </c>
      <c r="J121" s="25">
        <v>46.3</v>
      </c>
      <c r="K121" s="25">
        <v>19</v>
      </c>
      <c r="L121" s="25">
        <v>21.1</v>
      </c>
      <c r="M121" s="25">
        <v>44.8</v>
      </c>
      <c r="N121" s="25">
        <v>27.5</v>
      </c>
      <c r="O121" s="25">
        <f t="shared" si="8"/>
        <v>370.40000000000003</v>
      </c>
    </row>
    <row r="122" spans="1:15" s="5" customFormat="1" ht="12.75" x14ac:dyDescent="0.2">
      <c r="A122" s="41" t="s">
        <v>56</v>
      </c>
      <c r="B122" s="25">
        <v>27.9</v>
      </c>
      <c r="C122" s="25">
        <v>57.3</v>
      </c>
      <c r="D122" s="25">
        <v>69.7</v>
      </c>
      <c r="E122" s="25">
        <v>0</v>
      </c>
      <c r="F122" s="25">
        <v>2.1</v>
      </c>
      <c r="G122" s="25">
        <v>4.8</v>
      </c>
      <c r="H122" s="25">
        <v>49.4</v>
      </c>
      <c r="I122" s="25">
        <v>0</v>
      </c>
      <c r="J122" s="25">
        <v>45.6</v>
      </c>
      <c r="K122" s="25">
        <v>18.399999999999999</v>
      </c>
      <c r="L122" s="25">
        <v>20.2</v>
      </c>
      <c r="M122" s="25">
        <v>45.9</v>
      </c>
      <c r="N122" s="25">
        <v>27.4</v>
      </c>
      <c r="O122" s="25">
        <f t="shared" si="8"/>
        <v>368.69999999999993</v>
      </c>
    </row>
    <row r="123" spans="1:15" s="5" customFormat="1" ht="13.5" customHeight="1" x14ac:dyDescent="0.2">
      <c r="A123" s="39" t="s">
        <v>24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s="5" customFormat="1" ht="12.75" x14ac:dyDescent="0.2">
      <c r="A124" s="3" t="s">
        <v>57</v>
      </c>
      <c r="B124" s="25">
        <v>27</v>
      </c>
      <c r="C124" s="25">
        <v>54.7</v>
      </c>
      <c r="D124" s="25">
        <v>68.5</v>
      </c>
      <c r="E124" s="25">
        <v>0</v>
      </c>
      <c r="F124" s="25">
        <v>2</v>
      </c>
      <c r="G124" s="25">
        <v>4.4000000000000004</v>
      </c>
      <c r="H124" s="25">
        <v>49.1</v>
      </c>
      <c r="I124" s="25">
        <v>0</v>
      </c>
      <c r="J124" s="25">
        <v>44.4</v>
      </c>
      <c r="K124" s="25">
        <v>17.899999999999999</v>
      </c>
      <c r="L124" s="25">
        <v>19.100000000000001</v>
      </c>
      <c r="M124" s="25">
        <v>42</v>
      </c>
      <c r="N124" s="25">
        <v>27.4</v>
      </c>
      <c r="O124" s="25">
        <f t="shared" ref="O124:O135" si="9">SUM(B124:N124)</f>
        <v>356.5</v>
      </c>
    </row>
    <row r="125" spans="1:15" s="5" customFormat="1" ht="12.75" x14ac:dyDescent="0.2">
      <c r="A125" s="3" t="s">
        <v>58</v>
      </c>
      <c r="B125" s="25">
        <v>27.7</v>
      </c>
      <c r="C125" s="25">
        <v>58.3</v>
      </c>
      <c r="D125" s="25">
        <v>68.099999999999994</v>
      </c>
      <c r="E125" s="25">
        <v>0</v>
      </c>
      <c r="F125" s="25">
        <v>2</v>
      </c>
      <c r="G125" s="25">
        <v>4.5</v>
      </c>
      <c r="H125" s="25">
        <v>49</v>
      </c>
      <c r="I125" s="25">
        <v>0</v>
      </c>
      <c r="J125" s="25">
        <v>45.2</v>
      </c>
      <c r="K125" s="25">
        <v>17.899999999999999</v>
      </c>
      <c r="L125" s="25">
        <v>19.2</v>
      </c>
      <c r="M125" s="25">
        <v>42</v>
      </c>
      <c r="N125" s="25">
        <v>27.4</v>
      </c>
      <c r="O125" s="25">
        <f t="shared" si="9"/>
        <v>361.29999999999995</v>
      </c>
    </row>
    <row r="126" spans="1:15" s="5" customFormat="1" ht="12.75" x14ac:dyDescent="0.2">
      <c r="A126" s="3" t="s">
        <v>47</v>
      </c>
      <c r="B126" s="25">
        <v>27.6</v>
      </c>
      <c r="C126" s="25">
        <v>59</v>
      </c>
      <c r="D126" s="25">
        <v>68.2</v>
      </c>
      <c r="E126" s="25">
        <v>0</v>
      </c>
      <c r="F126" s="25">
        <v>2</v>
      </c>
      <c r="G126" s="25">
        <v>4.4000000000000004</v>
      </c>
      <c r="H126" s="25">
        <v>49</v>
      </c>
      <c r="I126" s="25">
        <v>0</v>
      </c>
      <c r="J126" s="25">
        <v>44.9</v>
      </c>
      <c r="K126" s="25">
        <v>17.899999999999999</v>
      </c>
      <c r="L126" s="25">
        <v>19.2</v>
      </c>
      <c r="M126" s="25">
        <v>39.5</v>
      </c>
      <c r="N126" s="25">
        <v>25.4</v>
      </c>
      <c r="O126" s="25">
        <f t="shared" si="9"/>
        <v>357.09999999999997</v>
      </c>
    </row>
    <row r="127" spans="1:15" s="5" customFormat="1" ht="12.75" x14ac:dyDescent="0.2">
      <c r="A127" s="41" t="s">
        <v>48</v>
      </c>
      <c r="B127" s="25">
        <v>26.9</v>
      </c>
      <c r="C127" s="25">
        <v>58.8</v>
      </c>
      <c r="D127" s="25">
        <v>67.900000000000006</v>
      </c>
      <c r="E127" s="25">
        <v>0</v>
      </c>
      <c r="F127" s="25">
        <v>1.8</v>
      </c>
      <c r="G127" s="25">
        <v>4.0999999999999996</v>
      </c>
      <c r="H127" s="25">
        <v>48.4</v>
      </c>
      <c r="I127" s="25">
        <v>0</v>
      </c>
      <c r="J127" s="25">
        <v>43.2</v>
      </c>
      <c r="K127" s="25">
        <v>17.899999999999999</v>
      </c>
      <c r="L127" s="25">
        <v>19.100000000000001</v>
      </c>
      <c r="M127" s="25">
        <v>38.799999999999997</v>
      </c>
      <c r="N127" s="25">
        <v>25.4</v>
      </c>
      <c r="O127" s="25">
        <f t="shared" si="9"/>
        <v>352.3</v>
      </c>
    </row>
    <row r="128" spans="1:15" s="5" customFormat="1" ht="12.75" x14ac:dyDescent="0.2">
      <c r="A128" s="41" t="s">
        <v>49</v>
      </c>
      <c r="B128" s="25">
        <v>27</v>
      </c>
      <c r="C128" s="25">
        <v>59.6</v>
      </c>
      <c r="D128" s="25">
        <v>68.7</v>
      </c>
      <c r="E128" s="25">
        <v>0</v>
      </c>
      <c r="F128" s="25">
        <v>1.4</v>
      </c>
      <c r="G128" s="25">
        <v>4.0999999999999996</v>
      </c>
      <c r="H128" s="25">
        <v>48.4</v>
      </c>
      <c r="I128" s="25">
        <v>0</v>
      </c>
      <c r="J128" s="25">
        <v>44</v>
      </c>
      <c r="K128" s="25">
        <v>17.899999999999999</v>
      </c>
      <c r="L128" s="25">
        <v>19.100000000000001</v>
      </c>
      <c r="M128" s="25">
        <v>38.1</v>
      </c>
      <c r="N128" s="25">
        <v>25.4</v>
      </c>
      <c r="O128" s="25">
        <f t="shared" si="9"/>
        <v>353.70000000000005</v>
      </c>
    </row>
    <row r="129" spans="1:15" s="5" customFormat="1" ht="12.75" x14ac:dyDescent="0.2">
      <c r="A129" s="41" t="s">
        <v>50</v>
      </c>
      <c r="B129" s="25">
        <v>26.9</v>
      </c>
      <c r="C129" s="25">
        <v>60.6</v>
      </c>
      <c r="D129" s="25">
        <v>68.3</v>
      </c>
      <c r="E129" s="25">
        <v>0</v>
      </c>
      <c r="F129" s="25">
        <v>1.5</v>
      </c>
      <c r="G129" s="25">
        <v>4.0999999999999996</v>
      </c>
      <c r="H129" s="25">
        <v>48.1</v>
      </c>
      <c r="I129" s="25">
        <v>0</v>
      </c>
      <c r="J129" s="25">
        <v>43.3</v>
      </c>
      <c r="K129" s="25">
        <v>17.2</v>
      </c>
      <c r="L129" s="25">
        <v>18.3</v>
      </c>
      <c r="M129" s="25">
        <v>37.299999999999997</v>
      </c>
      <c r="N129" s="25">
        <v>25.3</v>
      </c>
      <c r="O129" s="25">
        <f t="shared" si="9"/>
        <v>350.90000000000003</v>
      </c>
    </row>
    <row r="130" spans="1:15" s="5" customFormat="1" ht="12.75" x14ac:dyDescent="0.2">
      <c r="A130" s="41" t="s">
        <v>51</v>
      </c>
      <c r="B130" s="25">
        <v>27.7</v>
      </c>
      <c r="C130" s="25">
        <v>60.6</v>
      </c>
      <c r="D130" s="25">
        <v>68.2</v>
      </c>
      <c r="E130" s="25">
        <v>0</v>
      </c>
      <c r="F130" s="25">
        <v>1.5</v>
      </c>
      <c r="G130" s="25">
        <v>4.0999999999999996</v>
      </c>
      <c r="H130" s="25">
        <v>47.8</v>
      </c>
      <c r="I130" s="25">
        <v>0</v>
      </c>
      <c r="J130" s="25">
        <v>43.8</v>
      </c>
      <c r="K130" s="25">
        <v>68.900000000000006</v>
      </c>
      <c r="L130" s="25">
        <v>19.600000000000001</v>
      </c>
      <c r="M130" s="25">
        <v>36.799999999999997</v>
      </c>
      <c r="N130" s="25">
        <v>49.3</v>
      </c>
      <c r="O130" s="25">
        <f t="shared" si="9"/>
        <v>428.30000000000007</v>
      </c>
    </row>
    <row r="131" spans="1:15" s="5" customFormat="1" ht="12.75" x14ac:dyDescent="0.2">
      <c r="A131" s="41" t="s">
        <v>52</v>
      </c>
      <c r="B131" s="25">
        <v>27.4</v>
      </c>
      <c r="C131" s="25">
        <v>62</v>
      </c>
      <c r="D131" s="25">
        <v>68.3</v>
      </c>
      <c r="E131" s="25">
        <v>0</v>
      </c>
      <c r="F131" s="25">
        <v>1.5</v>
      </c>
      <c r="G131" s="25">
        <v>4.4000000000000004</v>
      </c>
      <c r="H131" s="25">
        <v>47.7</v>
      </c>
      <c r="I131" s="25">
        <v>0</v>
      </c>
      <c r="J131" s="25">
        <v>43.6</v>
      </c>
      <c r="K131" s="25">
        <v>68.900000000000006</v>
      </c>
      <c r="L131" s="25">
        <v>19.600000000000001</v>
      </c>
      <c r="M131" s="25">
        <v>37.299999999999997</v>
      </c>
      <c r="N131" s="25">
        <v>49.3</v>
      </c>
      <c r="O131" s="25">
        <f t="shared" si="9"/>
        <v>430.00000000000006</v>
      </c>
    </row>
    <row r="132" spans="1:15" s="5" customFormat="1" ht="12.75" x14ac:dyDescent="0.2">
      <c r="A132" s="41" t="s">
        <v>53</v>
      </c>
      <c r="B132" s="25">
        <v>26.9</v>
      </c>
      <c r="C132" s="25">
        <v>63.6</v>
      </c>
      <c r="D132" s="25">
        <v>68.400000000000006</v>
      </c>
      <c r="E132" s="25">
        <v>0</v>
      </c>
      <c r="F132" s="25">
        <v>1.5</v>
      </c>
      <c r="G132" s="25">
        <v>5.0999999999999996</v>
      </c>
      <c r="H132" s="25">
        <v>47.7</v>
      </c>
      <c r="I132" s="25">
        <v>0</v>
      </c>
      <c r="J132" s="25">
        <v>43.6</v>
      </c>
      <c r="K132" s="25">
        <v>68.900000000000006</v>
      </c>
      <c r="L132" s="25">
        <v>19.5</v>
      </c>
      <c r="M132" s="25">
        <v>34.799999999999997</v>
      </c>
      <c r="N132" s="25">
        <v>47.3</v>
      </c>
      <c r="O132" s="25">
        <f t="shared" si="9"/>
        <v>427.30000000000007</v>
      </c>
    </row>
    <row r="133" spans="1:15" s="5" customFormat="1" ht="12.75" x14ac:dyDescent="0.2">
      <c r="A133" s="41" t="s">
        <v>54</v>
      </c>
      <c r="B133" s="25">
        <v>26.6</v>
      </c>
      <c r="C133" s="25">
        <v>64.2</v>
      </c>
      <c r="D133" s="25">
        <v>67.900000000000006</v>
      </c>
      <c r="E133" s="25">
        <v>0</v>
      </c>
      <c r="F133" s="25">
        <f>0.9+0.4</f>
        <v>1.3</v>
      </c>
      <c r="G133" s="25">
        <f>2.4+2.5</f>
        <v>4.9000000000000004</v>
      </c>
      <c r="H133" s="25">
        <v>47.1</v>
      </c>
      <c r="I133" s="25">
        <v>0</v>
      </c>
      <c r="J133" s="25">
        <v>44.1</v>
      </c>
      <c r="K133" s="25">
        <f>62.2+1.7+5</f>
        <v>68.900000000000006</v>
      </c>
      <c r="L133" s="25">
        <v>20.8</v>
      </c>
      <c r="M133" s="25">
        <v>34</v>
      </c>
      <c r="N133" s="25">
        <f>19.8+3.5+24</f>
        <v>47.3</v>
      </c>
      <c r="O133" s="25">
        <f t="shared" si="9"/>
        <v>427.1</v>
      </c>
    </row>
    <row r="134" spans="1:15" s="5" customFormat="1" ht="12.75" x14ac:dyDescent="0.2">
      <c r="A134" s="41" t="s">
        <v>55</v>
      </c>
      <c r="B134" s="25">
        <v>26.7</v>
      </c>
      <c r="C134" s="25">
        <v>62.6</v>
      </c>
      <c r="D134" s="25">
        <v>67.5</v>
      </c>
      <c r="E134" s="25">
        <v>0</v>
      </c>
      <c r="F134" s="25">
        <v>1</v>
      </c>
      <c r="G134" s="25">
        <v>4.9000000000000004</v>
      </c>
      <c r="H134" s="25">
        <v>47.1</v>
      </c>
      <c r="I134" s="25">
        <v>0</v>
      </c>
      <c r="J134" s="25">
        <v>45.6</v>
      </c>
      <c r="K134" s="25">
        <v>73.8</v>
      </c>
      <c r="L134" s="25">
        <v>21</v>
      </c>
      <c r="M134" s="25">
        <v>36.700000000000003</v>
      </c>
      <c r="N134" s="25">
        <v>47.3</v>
      </c>
      <c r="O134" s="25">
        <f t="shared" si="9"/>
        <v>434.2</v>
      </c>
    </row>
    <row r="135" spans="1:15" s="5" customFormat="1" ht="12.75" x14ac:dyDescent="0.2">
      <c r="A135" s="41" t="s">
        <v>56</v>
      </c>
      <c r="B135" s="25">
        <v>26.1</v>
      </c>
      <c r="C135" s="25">
        <v>66.7</v>
      </c>
      <c r="D135" s="25">
        <v>72.8</v>
      </c>
      <c r="E135" s="25">
        <v>0</v>
      </c>
      <c r="F135" s="25">
        <v>0.9</v>
      </c>
      <c r="G135" s="25">
        <v>4.9000000000000004</v>
      </c>
      <c r="H135" s="25">
        <v>46.7</v>
      </c>
      <c r="I135" s="25">
        <v>0</v>
      </c>
      <c r="J135" s="25">
        <v>45</v>
      </c>
      <c r="K135" s="25">
        <v>73.2</v>
      </c>
      <c r="L135" s="25">
        <v>16.8</v>
      </c>
      <c r="M135" s="25">
        <v>39.299999999999997</v>
      </c>
      <c r="N135" s="25">
        <v>47.3</v>
      </c>
      <c r="O135" s="25">
        <f t="shared" si="9"/>
        <v>439.70000000000005</v>
      </c>
    </row>
    <row r="136" spans="1:15" s="5" customFormat="1" ht="12.75" x14ac:dyDescent="0.2">
      <c r="A136" s="39" t="s">
        <v>25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5" customFormat="1" ht="12.75" x14ac:dyDescent="0.2">
      <c r="A137" s="3" t="s">
        <v>57</v>
      </c>
      <c r="B137" s="25">
        <v>24</v>
      </c>
      <c r="C137" s="25">
        <v>62.9</v>
      </c>
      <c r="D137" s="25">
        <v>71.900000000000006</v>
      </c>
      <c r="E137" s="25">
        <v>0</v>
      </c>
      <c r="F137" s="25">
        <v>0.9</v>
      </c>
      <c r="G137" s="25">
        <v>4.9000000000000004</v>
      </c>
      <c r="H137" s="25">
        <v>46.4</v>
      </c>
      <c r="I137" s="25">
        <v>0</v>
      </c>
      <c r="J137" s="25">
        <v>42.4</v>
      </c>
      <c r="K137" s="25">
        <v>72.7</v>
      </c>
      <c r="L137" s="25">
        <v>20.399999999999999</v>
      </c>
      <c r="M137" s="25">
        <v>34.6</v>
      </c>
      <c r="N137" s="25">
        <v>47.2</v>
      </c>
      <c r="O137" s="25">
        <f t="shared" ref="O137:O148" si="10">SUM(B137:N137)</f>
        <v>428.3</v>
      </c>
    </row>
    <row r="138" spans="1:15" s="5" customFormat="1" ht="12.75" x14ac:dyDescent="0.2">
      <c r="A138" s="3" t="s">
        <v>58</v>
      </c>
      <c r="B138" s="25">
        <v>24.1</v>
      </c>
      <c r="C138" s="25">
        <v>64.099999999999994</v>
      </c>
      <c r="D138" s="25">
        <v>71.8</v>
      </c>
      <c r="E138" s="25">
        <v>0</v>
      </c>
      <c r="F138" s="25">
        <v>0.9</v>
      </c>
      <c r="G138" s="25">
        <v>4.8</v>
      </c>
      <c r="H138" s="25">
        <v>46.3</v>
      </c>
      <c r="I138" s="25">
        <v>0</v>
      </c>
      <c r="J138" s="25">
        <v>44.9</v>
      </c>
      <c r="K138" s="25">
        <v>72.7</v>
      </c>
      <c r="L138" s="25">
        <v>20.8</v>
      </c>
      <c r="M138" s="25">
        <v>33.799999999999997</v>
      </c>
      <c r="N138" s="25">
        <v>47.2</v>
      </c>
      <c r="O138" s="25">
        <f t="shared" si="10"/>
        <v>431.4</v>
      </c>
    </row>
    <row r="139" spans="1:15" s="5" customFormat="1" ht="12.75" x14ac:dyDescent="0.2">
      <c r="A139" s="3" t="s">
        <v>47</v>
      </c>
      <c r="B139" s="25">
        <v>24.1</v>
      </c>
      <c r="C139" s="25">
        <v>65.900000000000006</v>
      </c>
      <c r="D139" s="25">
        <v>72.400000000000006</v>
      </c>
      <c r="E139" s="25">
        <v>0</v>
      </c>
      <c r="F139" s="25">
        <v>0.9</v>
      </c>
      <c r="G139" s="25">
        <v>4.8</v>
      </c>
      <c r="H139" s="25">
        <v>46.3</v>
      </c>
      <c r="I139" s="25">
        <v>0</v>
      </c>
      <c r="J139" s="25">
        <v>43.2</v>
      </c>
      <c r="K139" s="25">
        <v>72.7</v>
      </c>
      <c r="L139" s="25">
        <v>20.8</v>
      </c>
      <c r="M139" s="25">
        <v>31.3</v>
      </c>
      <c r="N139" s="25">
        <v>54.8</v>
      </c>
      <c r="O139" s="25">
        <f t="shared" si="10"/>
        <v>437.20000000000005</v>
      </c>
    </row>
    <row r="140" spans="1:15" s="5" customFormat="1" ht="12.75" x14ac:dyDescent="0.2">
      <c r="A140" s="41" t="s">
        <v>48</v>
      </c>
      <c r="B140" s="25">
        <v>22.6</v>
      </c>
      <c r="C140" s="25">
        <v>67.599999999999994</v>
      </c>
      <c r="D140" s="25">
        <v>72.5</v>
      </c>
      <c r="E140" s="25">
        <v>0</v>
      </c>
      <c r="F140" s="25">
        <v>0.7</v>
      </c>
      <c r="G140" s="25">
        <v>4.5999999999999996</v>
      </c>
      <c r="H140" s="25">
        <v>46.3</v>
      </c>
      <c r="I140" s="25">
        <v>0</v>
      </c>
      <c r="J140" s="25">
        <v>41.9</v>
      </c>
      <c r="K140" s="25">
        <v>72.7</v>
      </c>
      <c r="L140" s="25">
        <v>20.7</v>
      </c>
      <c r="M140" s="25">
        <v>30.4</v>
      </c>
      <c r="N140" s="25">
        <v>57.2</v>
      </c>
      <c r="O140" s="25">
        <f t="shared" si="10"/>
        <v>437.19999999999987</v>
      </c>
    </row>
    <row r="141" spans="1:15" s="5" customFormat="1" ht="12.75" x14ac:dyDescent="0.2">
      <c r="A141" s="41" t="s">
        <v>49</v>
      </c>
      <c r="B141" s="25">
        <v>23.9</v>
      </c>
      <c r="C141" s="25">
        <v>66.099999999999994</v>
      </c>
      <c r="D141" s="25">
        <v>74.8</v>
      </c>
      <c r="E141" s="25">
        <v>0</v>
      </c>
      <c r="F141" s="25">
        <v>0.7</v>
      </c>
      <c r="G141" s="25">
        <v>4.8</v>
      </c>
      <c r="H141" s="25">
        <v>45.8</v>
      </c>
      <c r="I141" s="25">
        <v>0</v>
      </c>
      <c r="J141" s="25">
        <v>42.1</v>
      </c>
      <c r="K141" s="25">
        <v>72.7</v>
      </c>
      <c r="L141" s="25">
        <v>20.8</v>
      </c>
      <c r="M141" s="25">
        <v>30.1</v>
      </c>
      <c r="N141" s="25">
        <v>57.2</v>
      </c>
      <c r="O141" s="25">
        <f t="shared" si="10"/>
        <v>439.00000000000006</v>
      </c>
    </row>
    <row r="142" spans="1:15" s="5" customFormat="1" ht="12.75" x14ac:dyDescent="0.2">
      <c r="A142" s="41" t="s">
        <v>50</v>
      </c>
      <c r="B142" s="25">
        <v>23.5</v>
      </c>
      <c r="C142" s="25">
        <v>68.599999999999994</v>
      </c>
      <c r="D142" s="25">
        <v>77.3</v>
      </c>
      <c r="E142" s="25">
        <v>0</v>
      </c>
      <c r="F142" s="25">
        <v>0.7</v>
      </c>
      <c r="G142" s="25">
        <v>4.8</v>
      </c>
      <c r="H142" s="25">
        <v>45.3</v>
      </c>
      <c r="I142" s="25">
        <v>0</v>
      </c>
      <c r="J142" s="25">
        <v>41.7</v>
      </c>
      <c r="K142" s="25">
        <v>71.900000000000006</v>
      </c>
      <c r="L142" s="25">
        <v>19.899999999999999</v>
      </c>
      <c r="M142" s="25">
        <v>29.6</v>
      </c>
      <c r="N142" s="25">
        <v>56.8</v>
      </c>
      <c r="O142" s="25">
        <f t="shared" si="10"/>
        <v>440.09999999999997</v>
      </c>
    </row>
    <row r="143" spans="1:15" s="5" customFormat="1" ht="12.75" x14ac:dyDescent="0.2">
      <c r="A143" s="41" t="s">
        <v>51</v>
      </c>
      <c r="B143" s="25">
        <v>25.2</v>
      </c>
      <c r="C143" s="25">
        <v>68.099999999999994</v>
      </c>
      <c r="D143" s="25">
        <v>77.400000000000006</v>
      </c>
      <c r="E143" s="25">
        <v>0</v>
      </c>
      <c r="F143" s="25">
        <v>0.7</v>
      </c>
      <c r="G143" s="25">
        <v>5</v>
      </c>
      <c r="H143" s="25">
        <v>45.2</v>
      </c>
      <c r="I143" s="25">
        <v>0</v>
      </c>
      <c r="J143" s="25">
        <v>41.1</v>
      </c>
      <c r="K143" s="25">
        <v>71.400000000000006</v>
      </c>
      <c r="L143" s="25">
        <v>20.2</v>
      </c>
      <c r="M143" s="25">
        <v>27</v>
      </c>
      <c r="N143" s="25">
        <v>56.8</v>
      </c>
      <c r="O143" s="25">
        <f t="shared" si="10"/>
        <v>438.1</v>
      </c>
    </row>
    <row r="144" spans="1:15" s="5" customFormat="1" ht="12.75" x14ac:dyDescent="0.2">
      <c r="A144" s="41" t="s">
        <v>52</v>
      </c>
      <c r="B144" s="25">
        <v>25.6</v>
      </c>
      <c r="C144" s="25">
        <v>68.900000000000006</v>
      </c>
      <c r="D144" s="25">
        <v>78.099999999999994</v>
      </c>
      <c r="E144" s="25">
        <v>0</v>
      </c>
      <c r="F144" s="25">
        <v>0.7</v>
      </c>
      <c r="G144" s="25">
        <v>5.0999999999999996</v>
      </c>
      <c r="H144" s="25">
        <v>45</v>
      </c>
      <c r="I144" s="25">
        <v>0</v>
      </c>
      <c r="J144" s="25">
        <v>40.6</v>
      </c>
      <c r="K144" s="25">
        <v>71.400000000000006</v>
      </c>
      <c r="L144" s="25">
        <v>18.3</v>
      </c>
      <c r="M144" s="25">
        <v>28.6</v>
      </c>
      <c r="N144" s="25">
        <v>56.8</v>
      </c>
      <c r="O144" s="25">
        <f t="shared" si="10"/>
        <v>439.1</v>
      </c>
    </row>
    <row r="145" spans="1:15" s="5" customFormat="1" ht="12.75" x14ac:dyDescent="0.2">
      <c r="A145" s="41" t="s">
        <v>59</v>
      </c>
      <c r="B145" s="25">
        <v>25.9</v>
      </c>
      <c r="C145" s="25">
        <f>63.3+13.3</f>
        <v>76.599999999999994</v>
      </c>
      <c r="D145" s="25">
        <v>78.900000000000006</v>
      </c>
      <c r="E145" s="25">
        <v>0</v>
      </c>
      <c r="F145" s="25">
        <v>0.7</v>
      </c>
      <c r="G145" s="25">
        <v>5.6</v>
      </c>
      <c r="H145" s="25">
        <v>45</v>
      </c>
      <c r="I145" s="25">
        <v>0</v>
      </c>
      <c r="J145" s="25">
        <v>40.4</v>
      </c>
      <c r="K145" s="25">
        <v>71.400000000000006</v>
      </c>
      <c r="L145" s="25">
        <v>18.3</v>
      </c>
      <c r="M145" s="25">
        <v>27.3</v>
      </c>
      <c r="N145" s="25">
        <v>54.6</v>
      </c>
      <c r="O145" s="25">
        <f t="shared" si="10"/>
        <v>444.70000000000005</v>
      </c>
    </row>
    <row r="146" spans="1:15" s="5" customFormat="1" ht="12.75" x14ac:dyDescent="0.2">
      <c r="A146" s="41" t="s">
        <v>54</v>
      </c>
      <c r="B146" s="25">
        <v>26.6</v>
      </c>
      <c r="C146" s="25">
        <f>63.7+21.7</f>
        <v>85.4</v>
      </c>
      <c r="D146" s="25">
        <v>82.1</v>
      </c>
      <c r="E146" s="25">
        <v>0</v>
      </c>
      <c r="F146" s="25">
        <v>0.7</v>
      </c>
      <c r="G146" s="25">
        <v>5.5</v>
      </c>
      <c r="H146" s="25">
        <v>44.4</v>
      </c>
      <c r="I146" s="25">
        <v>0</v>
      </c>
      <c r="J146" s="25">
        <v>40.5</v>
      </c>
      <c r="K146" s="25">
        <v>71.400000000000006</v>
      </c>
      <c r="L146" s="25">
        <v>18.5</v>
      </c>
      <c r="M146" s="25">
        <v>25.5</v>
      </c>
      <c r="N146" s="25">
        <v>74.599999999999994</v>
      </c>
      <c r="O146" s="25">
        <f t="shared" si="10"/>
        <v>475.20000000000005</v>
      </c>
    </row>
    <row r="147" spans="1:15" s="5" customFormat="1" ht="12.75" x14ac:dyDescent="0.2">
      <c r="A147" s="41" t="s">
        <v>55</v>
      </c>
      <c r="B147" s="25">
        <v>26.2</v>
      </c>
      <c r="C147" s="25">
        <v>79.599999999999994</v>
      </c>
      <c r="D147" s="25">
        <v>83.6</v>
      </c>
      <c r="E147" s="25">
        <v>0</v>
      </c>
      <c r="F147" s="25">
        <v>0.5</v>
      </c>
      <c r="G147" s="25">
        <v>5.6</v>
      </c>
      <c r="H147" s="25">
        <v>44.4</v>
      </c>
      <c r="I147" s="25">
        <v>0</v>
      </c>
      <c r="J147" s="25">
        <v>40.6</v>
      </c>
      <c r="K147" s="25">
        <v>70.900000000000006</v>
      </c>
      <c r="L147" s="25">
        <v>18.399999999999999</v>
      </c>
      <c r="M147" s="25">
        <v>25.5</v>
      </c>
      <c r="N147" s="25">
        <v>74.599999999999994</v>
      </c>
      <c r="O147" s="25">
        <f t="shared" si="10"/>
        <v>469.9</v>
      </c>
    </row>
    <row r="148" spans="1:15" s="5" customFormat="1" ht="12.75" x14ac:dyDescent="0.2">
      <c r="A148" s="41" t="s">
        <v>56</v>
      </c>
      <c r="B148" s="25">
        <v>28.3</v>
      </c>
      <c r="C148" s="25">
        <v>81</v>
      </c>
      <c r="D148" s="25">
        <v>88</v>
      </c>
      <c r="E148" s="25">
        <v>0</v>
      </c>
      <c r="F148" s="25">
        <v>0.5</v>
      </c>
      <c r="G148" s="25">
        <v>5.0999999999999996</v>
      </c>
      <c r="H148" s="25">
        <v>44</v>
      </c>
      <c r="I148" s="25">
        <v>0</v>
      </c>
      <c r="J148" s="25">
        <v>39.1</v>
      </c>
      <c r="K148" s="25">
        <v>70.2</v>
      </c>
      <c r="L148" s="25">
        <v>23.2</v>
      </c>
      <c r="M148" s="25">
        <v>27.5</v>
      </c>
      <c r="N148" s="25">
        <v>75.3</v>
      </c>
      <c r="O148" s="25">
        <f t="shared" si="10"/>
        <v>482.2</v>
      </c>
    </row>
    <row r="149" spans="1:15" s="5" customFormat="1" ht="12.75" x14ac:dyDescent="0.2">
      <c r="A149" s="39" t="s">
        <v>26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s="5" customFormat="1" ht="12.75" x14ac:dyDescent="0.2">
      <c r="A150" s="3" t="s">
        <v>57</v>
      </c>
      <c r="B150" s="25">
        <v>25</v>
      </c>
      <c r="C150" s="25">
        <v>79.3</v>
      </c>
      <c r="D150" s="25">
        <v>88.4</v>
      </c>
      <c r="E150" s="25">
        <v>0</v>
      </c>
      <c r="F150" s="25">
        <v>0.5</v>
      </c>
      <c r="G150" s="25">
        <v>5.5</v>
      </c>
      <c r="H150" s="25">
        <v>43.8</v>
      </c>
      <c r="I150" s="25">
        <v>0</v>
      </c>
      <c r="J150" s="25">
        <v>38.6</v>
      </c>
      <c r="K150" s="25">
        <v>69.8</v>
      </c>
      <c r="L150" s="25">
        <v>17.2</v>
      </c>
      <c r="M150" s="25">
        <v>23.1</v>
      </c>
      <c r="N150" s="25">
        <v>74.5</v>
      </c>
      <c r="O150" s="25">
        <f t="shared" ref="O150:O161" si="11">SUM(B150:N150)</f>
        <v>465.70000000000005</v>
      </c>
    </row>
    <row r="151" spans="1:15" s="5" customFormat="1" ht="12.75" x14ac:dyDescent="0.2">
      <c r="A151" s="3" t="s">
        <v>58</v>
      </c>
      <c r="B151" s="25">
        <v>28.1</v>
      </c>
      <c r="C151" s="25">
        <v>79.3</v>
      </c>
      <c r="D151" s="25">
        <v>89.6</v>
      </c>
      <c r="E151" s="25">
        <v>0</v>
      </c>
      <c r="F151" s="25">
        <v>0.5</v>
      </c>
      <c r="G151" s="25">
        <v>5.7</v>
      </c>
      <c r="H151" s="25">
        <v>43.6</v>
      </c>
      <c r="I151" s="25">
        <v>0</v>
      </c>
      <c r="J151" s="25">
        <v>38.6</v>
      </c>
      <c r="K151" s="25">
        <v>69.599999999999994</v>
      </c>
      <c r="L151" s="25">
        <v>22.6</v>
      </c>
      <c r="M151" s="25">
        <v>22.2</v>
      </c>
      <c r="N151" s="25">
        <v>74.5</v>
      </c>
      <c r="O151" s="25">
        <f t="shared" si="11"/>
        <v>474.3</v>
      </c>
    </row>
    <row r="152" spans="1:15" s="5" customFormat="1" ht="12.75" x14ac:dyDescent="0.2">
      <c r="A152" s="3" t="s">
        <v>47</v>
      </c>
      <c r="B152" s="25">
        <v>30.2</v>
      </c>
      <c r="C152" s="25">
        <v>80.099999999999994</v>
      </c>
      <c r="D152" s="25">
        <v>89.5</v>
      </c>
      <c r="E152" s="25">
        <v>0</v>
      </c>
      <c r="F152" s="25">
        <v>0.5</v>
      </c>
      <c r="G152" s="25">
        <v>5.6</v>
      </c>
      <c r="H152" s="25">
        <v>43.6</v>
      </c>
      <c r="I152" s="25">
        <v>0</v>
      </c>
      <c r="J152" s="25">
        <v>39.5</v>
      </c>
      <c r="K152" s="25">
        <v>69.599999999999994</v>
      </c>
      <c r="L152" s="25">
        <v>22.6</v>
      </c>
      <c r="M152" s="25">
        <v>20.399999999999999</v>
      </c>
      <c r="N152" s="25">
        <v>72.3</v>
      </c>
      <c r="O152" s="25">
        <f t="shared" si="11"/>
        <v>473.90000000000003</v>
      </c>
    </row>
    <row r="153" spans="1:15" s="5" customFormat="1" ht="12.75" x14ac:dyDescent="0.2">
      <c r="A153" s="41" t="s">
        <v>48</v>
      </c>
      <c r="B153" s="25">
        <v>30.4</v>
      </c>
      <c r="C153" s="25">
        <v>80</v>
      </c>
      <c r="D153" s="25">
        <v>91</v>
      </c>
      <c r="E153" s="25">
        <v>0</v>
      </c>
      <c r="F153" s="25">
        <v>0.2</v>
      </c>
      <c r="G153" s="25">
        <v>5.5</v>
      </c>
      <c r="H153" s="25">
        <v>43.1</v>
      </c>
      <c r="I153" s="25">
        <v>0</v>
      </c>
      <c r="J153" s="25">
        <v>38</v>
      </c>
      <c r="K153" s="25">
        <v>69.599999999999994</v>
      </c>
      <c r="L153" s="25">
        <v>23.1</v>
      </c>
      <c r="M153" s="25">
        <v>19.8</v>
      </c>
      <c r="N153" s="25">
        <v>74.7</v>
      </c>
      <c r="O153" s="25">
        <f t="shared" si="11"/>
        <v>475.4</v>
      </c>
    </row>
    <row r="154" spans="1:15" s="5" customFormat="1" ht="12.75" x14ac:dyDescent="0.2">
      <c r="A154" s="41" t="s">
        <v>49</v>
      </c>
      <c r="B154" s="25">
        <v>31</v>
      </c>
      <c r="C154" s="25">
        <v>79.599999999999994</v>
      </c>
      <c r="D154" s="25">
        <v>90.7</v>
      </c>
      <c r="E154" s="25">
        <v>0</v>
      </c>
      <c r="F154" s="25">
        <v>0.2</v>
      </c>
      <c r="G154" s="25">
        <v>5.5</v>
      </c>
      <c r="H154" s="25">
        <v>43.1</v>
      </c>
      <c r="I154" s="25">
        <v>0</v>
      </c>
      <c r="J154" s="25">
        <v>37.1</v>
      </c>
      <c r="K154" s="25">
        <v>69.099999999999994</v>
      </c>
      <c r="L154" s="25">
        <v>23.1</v>
      </c>
      <c r="M154" s="25">
        <v>19.8</v>
      </c>
      <c r="N154" s="25">
        <v>98.8</v>
      </c>
      <c r="O154" s="25">
        <f t="shared" si="11"/>
        <v>498</v>
      </c>
    </row>
    <row r="155" spans="1:15" s="5" customFormat="1" ht="12.75" x14ac:dyDescent="0.2">
      <c r="A155" s="41" t="s">
        <v>50</v>
      </c>
      <c r="B155" s="25">
        <v>30.8</v>
      </c>
      <c r="C155" s="25">
        <v>81.599999999999994</v>
      </c>
      <c r="D155" s="25">
        <v>96.4</v>
      </c>
      <c r="E155" s="25">
        <v>0</v>
      </c>
      <c r="F155" s="25">
        <v>0.2</v>
      </c>
      <c r="G155" s="25">
        <v>5.4</v>
      </c>
      <c r="H155" s="25">
        <v>42.6</v>
      </c>
      <c r="I155" s="25">
        <v>0</v>
      </c>
      <c r="J155" s="25">
        <v>37</v>
      </c>
      <c r="K155" s="25">
        <v>68.5</v>
      </c>
      <c r="L155" s="25">
        <v>21.6</v>
      </c>
      <c r="M155" s="25">
        <v>21.7</v>
      </c>
      <c r="N155" s="25">
        <v>96.7</v>
      </c>
      <c r="O155" s="25">
        <f t="shared" si="11"/>
        <v>502.5</v>
      </c>
    </row>
    <row r="156" spans="1:15" s="5" customFormat="1" ht="12.75" x14ac:dyDescent="0.2">
      <c r="A156" s="41" t="s">
        <v>51</v>
      </c>
      <c r="B156" s="25">
        <v>30.1</v>
      </c>
      <c r="C156" s="25">
        <v>79.7</v>
      </c>
      <c r="D156" s="25">
        <v>93.5</v>
      </c>
      <c r="E156" s="25">
        <v>0</v>
      </c>
      <c r="F156" s="25">
        <v>0.2</v>
      </c>
      <c r="G156" s="25">
        <v>5.4</v>
      </c>
      <c r="H156" s="25">
        <v>42.4</v>
      </c>
      <c r="I156" s="25">
        <v>0</v>
      </c>
      <c r="J156" s="25">
        <v>36.200000000000003</v>
      </c>
      <c r="K156" s="25">
        <v>67.900000000000006</v>
      </c>
      <c r="L156" s="25">
        <v>22.3</v>
      </c>
      <c r="M156" s="25">
        <v>18.8</v>
      </c>
      <c r="N156" s="25">
        <v>96.4</v>
      </c>
      <c r="O156" s="25">
        <f t="shared" si="11"/>
        <v>492.9</v>
      </c>
    </row>
    <row r="157" spans="1:15" s="5" customFormat="1" ht="12.75" x14ac:dyDescent="0.2">
      <c r="A157" s="41" t="s">
        <v>52</v>
      </c>
      <c r="B157" s="25">
        <v>30.9</v>
      </c>
      <c r="C157" s="25">
        <v>80.400000000000006</v>
      </c>
      <c r="D157" s="25">
        <v>98.5</v>
      </c>
      <c r="E157" s="25">
        <v>0</v>
      </c>
      <c r="F157" s="25">
        <v>0.2</v>
      </c>
      <c r="G157" s="25">
        <v>5</v>
      </c>
      <c r="H157" s="25">
        <v>42.2</v>
      </c>
      <c r="I157" s="25">
        <v>0</v>
      </c>
      <c r="J157" s="25">
        <v>36.5</v>
      </c>
      <c r="K157" s="25">
        <v>67.900000000000006</v>
      </c>
      <c r="L157" s="25">
        <v>22.2</v>
      </c>
      <c r="M157" s="25">
        <v>18.7</v>
      </c>
      <c r="N157" s="25">
        <v>96.6</v>
      </c>
      <c r="O157" s="25">
        <f t="shared" si="11"/>
        <v>499.1</v>
      </c>
    </row>
    <row r="158" spans="1:15" s="5" customFormat="1" ht="12.75" x14ac:dyDescent="0.2">
      <c r="A158" s="41" t="s">
        <v>53</v>
      </c>
      <c r="B158" s="25">
        <v>32.6</v>
      </c>
      <c r="C158" s="25">
        <v>81.599999999999994</v>
      </c>
      <c r="D158" s="25">
        <v>106.6</v>
      </c>
      <c r="E158" s="25">
        <v>0</v>
      </c>
      <c r="F158" s="25">
        <v>0.2</v>
      </c>
      <c r="G158" s="25">
        <v>5</v>
      </c>
      <c r="H158" s="25">
        <v>42.2</v>
      </c>
      <c r="I158" s="25">
        <v>0</v>
      </c>
      <c r="J158" s="25">
        <v>37.5</v>
      </c>
      <c r="K158" s="25">
        <v>67.900000000000006</v>
      </c>
      <c r="L158" s="25">
        <v>22.6</v>
      </c>
      <c r="M158" s="25">
        <v>18.7</v>
      </c>
      <c r="N158" s="25">
        <v>94.5</v>
      </c>
      <c r="O158" s="25">
        <f t="shared" si="11"/>
        <v>509.40000000000003</v>
      </c>
    </row>
    <row r="159" spans="1:15" s="5" customFormat="1" ht="12.75" x14ac:dyDescent="0.2">
      <c r="A159" s="41" t="s">
        <v>54</v>
      </c>
      <c r="B159" s="25">
        <v>32.700000000000003</v>
      </c>
      <c r="C159" s="25">
        <v>81.7</v>
      </c>
      <c r="D159" s="25">
        <v>107.8</v>
      </c>
      <c r="E159" s="25">
        <v>0</v>
      </c>
      <c r="F159" s="25">
        <v>0.2</v>
      </c>
      <c r="G159" s="25">
        <v>5.3</v>
      </c>
      <c r="H159" s="25">
        <v>42.2</v>
      </c>
      <c r="I159" s="25">
        <v>0</v>
      </c>
      <c r="J159" s="25">
        <v>35.799999999999997</v>
      </c>
      <c r="K159" s="25">
        <v>68</v>
      </c>
      <c r="L159" s="25">
        <v>22.6</v>
      </c>
      <c r="M159" s="25">
        <v>18.100000000000001</v>
      </c>
      <c r="N159" s="25">
        <v>94.6</v>
      </c>
      <c r="O159" s="25">
        <f t="shared" si="11"/>
        <v>509</v>
      </c>
    </row>
    <row r="160" spans="1:15" s="5" customFormat="1" ht="12.75" x14ac:dyDescent="0.2">
      <c r="A160" s="41" t="s">
        <v>55</v>
      </c>
      <c r="B160" s="25">
        <v>31.8</v>
      </c>
      <c r="C160" s="25">
        <v>82.2</v>
      </c>
      <c r="D160" s="25">
        <v>108.5</v>
      </c>
      <c r="E160" s="25">
        <v>0</v>
      </c>
      <c r="F160" s="25">
        <v>0</v>
      </c>
      <c r="G160" s="25">
        <v>5.4</v>
      </c>
      <c r="H160" s="25">
        <v>41.6</v>
      </c>
      <c r="I160" s="25">
        <v>0</v>
      </c>
      <c r="J160" s="25">
        <v>35.700000000000003</v>
      </c>
      <c r="K160" s="25">
        <v>67.5</v>
      </c>
      <c r="L160" s="25">
        <v>23.1</v>
      </c>
      <c r="M160" s="25">
        <v>16.899999999999999</v>
      </c>
      <c r="N160" s="25">
        <v>95.4</v>
      </c>
      <c r="O160" s="25">
        <f t="shared" si="11"/>
        <v>508.1</v>
      </c>
    </row>
    <row r="161" spans="1:15" s="5" customFormat="1" ht="12.75" x14ac:dyDescent="0.2">
      <c r="A161" s="41" t="s">
        <v>56</v>
      </c>
      <c r="B161" s="25">
        <v>32.6</v>
      </c>
      <c r="C161" s="25">
        <v>81.8</v>
      </c>
      <c r="D161" s="25">
        <v>112.9</v>
      </c>
      <c r="E161" s="25">
        <v>0</v>
      </c>
      <c r="F161" s="25">
        <v>0</v>
      </c>
      <c r="G161" s="25">
        <v>7.8</v>
      </c>
      <c r="H161" s="25">
        <v>41.1</v>
      </c>
      <c r="I161" s="25">
        <v>0</v>
      </c>
      <c r="J161" s="25">
        <v>39.1</v>
      </c>
      <c r="K161" s="25">
        <v>70.900000000000006</v>
      </c>
      <c r="L161" s="25">
        <v>24.3</v>
      </c>
      <c r="M161" s="25">
        <v>16.2</v>
      </c>
      <c r="N161" s="25">
        <v>94.7</v>
      </c>
      <c r="O161" s="25">
        <f t="shared" si="11"/>
        <v>521.40000000000009</v>
      </c>
    </row>
    <row r="162" spans="1:15" s="5" customFormat="1" ht="13.5" customHeight="1" x14ac:dyDescent="0.2">
      <c r="A162" s="39" t="s">
        <v>27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s="5" customFormat="1" ht="12.75" x14ac:dyDescent="0.2">
      <c r="A163" s="3" t="s">
        <v>57</v>
      </c>
      <c r="B163" s="25">
        <v>31.5</v>
      </c>
      <c r="C163" s="25">
        <v>81.900000000000006</v>
      </c>
      <c r="D163" s="25">
        <v>109.8</v>
      </c>
      <c r="E163" s="25">
        <v>0</v>
      </c>
      <c r="F163" s="25">
        <v>0</v>
      </c>
      <c r="G163" s="25">
        <v>7.4</v>
      </c>
      <c r="H163" s="25">
        <v>40.9</v>
      </c>
      <c r="I163" s="25">
        <v>0</v>
      </c>
      <c r="J163" s="25">
        <v>34.1</v>
      </c>
      <c r="K163" s="25">
        <v>74.3</v>
      </c>
      <c r="L163" s="25">
        <v>26.2</v>
      </c>
      <c r="M163" s="25">
        <v>12.7</v>
      </c>
      <c r="N163" s="25">
        <v>94.7</v>
      </c>
      <c r="O163" s="25">
        <f t="shared" ref="O163:O200" si="12">SUM(B163:N163)</f>
        <v>513.5</v>
      </c>
    </row>
    <row r="164" spans="1:15" s="5" customFormat="1" ht="12.75" x14ac:dyDescent="0.2">
      <c r="A164" s="3" t="s">
        <v>58</v>
      </c>
      <c r="B164" s="25">
        <v>30.4</v>
      </c>
      <c r="C164" s="25">
        <v>81.599999999999994</v>
      </c>
      <c r="D164" s="25">
        <v>114.7</v>
      </c>
      <c r="E164" s="25">
        <v>0</v>
      </c>
      <c r="F164" s="25">
        <v>0</v>
      </c>
      <c r="G164" s="25">
        <v>7.5</v>
      </c>
      <c r="H164" s="25">
        <v>40.799999999999997</v>
      </c>
      <c r="I164" s="25">
        <v>0</v>
      </c>
      <c r="J164" s="25">
        <v>33.799999999999997</v>
      </c>
      <c r="K164" s="25">
        <v>74.400000000000006</v>
      </c>
      <c r="L164" s="25">
        <v>27.1</v>
      </c>
      <c r="M164" s="25">
        <v>12.5</v>
      </c>
      <c r="N164" s="25">
        <v>94.5</v>
      </c>
      <c r="O164" s="25">
        <f t="shared" si="12"/>
        <v>517.30000000000007</v>
      </c>
    </row>
    <row r="165" spans="1:15" s="5" customFormat="1" ht="12.75" x14ac:dyDescent="0.2">
      <c r="A165" s="3" t="s">
        <v>47</v>
      </c>
      <c r="B165" s="25">
        <v>29.9</v>
      </c>
      <c r="C165" s="25">
        <v>83.5</v>
      </c>
      <c r="D165" s="25">
        <v>114.3</v>
      </c>
      <c r="E165" s="25">
        <v>0</v>
      </c>
      <c r="F165" s="25">
        <v>0</v>
      </c>
      <c r="G165" s="25">
        <v>7.5</v>
      </c>
      <c r="H165" s="25">
        <v>40.700000000000003</v>
      </c>
      <c r="I165" s="25">
        <v>0</v>
      </c>
      <c r="J165" s="25">
        <v>33.799999999999997</v>
      </c>
      <c r="K165" s="25">
        <v>78.400000000000006</v>
      </c>
      <c r="L165" s="25">
        <v>27.2</v>
      </c>
      <c r="M165" s="25">
        <v>12.4</v>
      </c>
      <c r="N165" s="25">
        <v>93.1</v>
      </c>
      <c r="O165" s="25">
        <f t="shared" si="12"/>
        <v>520.79999999999995</v>
      </c>
    </row>
    <row r="166" spans="1:15" s="5" customFormat="1" ht="12.75" x14ac:dyDescent="0.2">
      <c r="A166" s="41" t="s">
        <v>48</v>
      </c>
      <c r="B166" s="25">
        <v>29.3</v>
      </c>
      <c r="C166" s="25">
        <v>82.6</v>
      </c>
      <c r="D166" s="25">
        <v>116.2</v>
      </c>
      <c r="E166" s="25">
        <v>0</v>
      </c>
      <c r="F166" s="25">
        <v>0</v>
      </c>
      <c r="G166" s="25">
        <v>7.5</v>
      </c>
      <c r="H166" s="25">
        <v>40.1</v>
      </c>
      <c r="I166" s="25">
        <v>0</v>
      </c>
      <c r="J166" s="25">
        <v>32.200000000000003</v>
      </c>
      <c r="K166" s="25">
        <v>82.4</v>
      </c>
      <c r="L166" s="25">
        <v>24.8</v>
      </c>
      <c r="M166" s="25">
        <v>12</v>
      </c>
      <c r="N166" s="25">
        <v>95.1</v>
      </c>
      <c r="O166" s="25">
        <f t="shared" si="12"/>
        <v>522.19999999999993</v>
      </c>
    </row>
    <row r="167" spans="1:15" s="5" customFormat="1" ht="12.75" x14ac:dyDescent="0.2">
      <c r="A167" s="41" t="s">
        <v>49</v>
      </c>
      <c r="B167" s="25">
        <v>28.6</v>
      </c>
      <c r="C167" s="25">
        <v>83</v>
      </c>
      <c r="D167" s="25">
        <v>116.4</v>
      </c>
      <c r="E167" s="25">
        <v>0</v>
      </c>
      <c r="F167" s="25">
        <v>0</v>
      </c>
      <c r="G167" s="25">
        <v>7.5</v>
      </c>
      <c r="H167" s="25">
        <v>40.1</v>
      </c>
      <c r="I167" s="25">
        <v>0</v>
      </c>
      <c r="J167" s="25">
        <v>32</v>
      </c>
      <c r="K167" s="25">
        <v>101.9</v>
      </c>
      <c r="L167" s="25">
        <v>24.8</v>
      </c>
      <c r="M167" s="25">
        <v>12</v>
      </c>
      <c r="N167" s="25">
        <v>95.1</v>
      </c>
      <c r="O167" s="25">
        <f t="shared" si="12"/>
        <v>541.4</v>
      </c>
    </row>
    <row r="168" spans="1:15" s="5" customFormat="1" ht="12.75" x14ac:dyDescent="0.2">
      <c r="A168" s="41" t="s">
        <v>50</v>
      </c>
      <c r="B168" s="25">
        <v>28.5</v>
      </c>
      <c r="C168" s="25">
        <v>82.2</v>
      </c>
      <c r="D168" s="25">
        <v>119.8</v>
      </c>
      <c r="E168" s="25">
        <v>0</v>
      </c>
      <c r="F168" s="25">
        <v>0</v>
      </c>
      <c r="G168" s="25">
        <v>8.1</v>
      </c>
      <c r="H168" s="25">
        <v>39.700000000000003</v>
      </c>
      <c r="I168" s="25">
        <v>0</v>
      </c>
      <c r="J168" s="25">
        <v>30.8</v>
      </c>
      <c r="K168" s="25">
        <v>105.4</v>
      </c>
      <c r="L168" s="25">
        <v>23.6</v>
      </c>
      <c r="M168" s="25">
        <v>12.9</v>
      </c>
      <c r="N168" s="25">
        <v>98.5</v>
      </c>
      <c r="O168" s="25">
        <f t="shared" si="12"/>
        <v>549.5</v>
      </c>
    </row>
    <row r="169" spans="1:15" s="5" customFormat="1" ht="12.75" x14ac:dyDescent="0.2">
      <c r="A169" s="41" t="s">
        <v>51</v>
      </c>
      <c r="B169" s="25">
        <v>29.4</v>
      </c>
      <c r="C169" s="25">
        <v>82.2</v>
      </c>
      <c r="D169" s="25">
        <v>121.3</v>
      </c>
      <c r="E169" s="25">
        <v>0</v>
      </c>
      <c r="F169" s="25">
        <v>0</v>
      </c>
      <c r="G169" s="25">
        <v>13.4</v>
      </c>
      <c r="H169" s="25">
        <v>39.4</v>
      </c>
      <c r="I169" s="25">
        <v>0</v>
      </c>
      <c r="J169" s="25">
        <v>31.2</v>
      </c>
      <c r="K169" s="25">
        <v>104.9</v>
      </c>
      <c r="L169" s="25">
        <v>23.6</v>
      </c>
      <c r="M169" s="25">
        <v>11.3</v>
      </c>
      <c r="N169" s="25">
        <v>99.1</v>
      </c>
      <c r="O169" s="25">
        <f t="shared" si="12"/>
        <v>555.79999999999995</v>
      </c>
    </row>
    <row r="170" spans="1:15" s="5" customFormat="1" ht="12.75" x14ac:dyDescent="0.2">
      <c r="A170" s="41" t="s">
        <v>52</v>
      </c>
      <c r="B170" s="25">
        <v>28.9</v>
      </c>
      <c r="C170" s="25">
        <v>81.400000000000006</v>
      </c>
      <c r="D170" s="25">
        <v>121.7</v>
      </c>
      <c r="E170" s="25">
        <v>0</v>
      </c>
      <c r="F170" s="25">
        <v>0</v>
      </c>
      <c r="G170" s="25">
        <v>13.4</v>
      </c>
      <c r="H170" s="25">
        <v>39.299999999999997</v>
      </c>
      <c r="I170" s="25">
        <v>0</v>
      </c>
      <c r="J170" s="25">
        <v>30.7</v>
      </c>
      <c r="K170" s="25">
        <v>107</v>
      </c>
      <c r="L170" s="25">
        <v>23.6</v>
      </c>
      <c r="M170" s="25">
        <v>12</v>
      </c>
      <c r="N170" s="25">
        <v>92.3</v>
      </c>
      <c r="O170" s="25">
        <f t="shared" si="12"/>
        <v>550.29999999999995</v>
      </c>
    </row>
    <row r="171" spans="1:15" s="5" customFormat="1" ht="12.75" x14ac:dyDescent="0.2">
      <c r="A171" s="41" t="s">
        <v>59</v>
      </c>
      <c r="B171" s="25">
        <v>29.1</v>
      </c>
      <c r="C171" s="25">
        <v>81.400000000000006</v>
      </c>
      <c r="D171" s="25">
        <v>122.8</v>
      </c>
      <c r="E171" s="25">
        <v>0</v>
      </c>
      <c r="F171" s="25">
        <v>0</v>
      </c>
      <c r="G171" s="25">
        <v>13.4</v>
      </c>
      <c r="H171" s="25">
        <v>39.299999999999997</v>
      </c>
      <c r="I171" s="25">
        <v>0</v>
      </c>
      <c r="J171" s="25">
        <v>31.8</v>
      </c>
      <c r="K171" s="25">
        <v>106.9</v>
      </c>
      <c r="L171" s="25">
        <v>23.7</v>
      </c>
      <c r="M171" s="25">
        <v>11.9</v>
      </c>
      <c r="N171" s="25">
        <v>90.1</v>
      </c>
      <c r="O171" s="25">
        <f t="shared" si="12"/>
        <v>550.4</v>
      </c>
    </row>
    <row r="172" spans="1:15" s="5" customFormat="1" ht="12.75" x14ac:dyDescent="0.2">
      <c r="A172" s="41" t="s">
        <v>54</v>
      </c>
      <c r="B172" s="25">
        <v>22.8</v>
      </c>
      <c r="C172" s="25">
        <v>55.9</v>
      </c>
      <c r="D172" s="25">
        <v>96.8</v>
      </c>
      <c r="E172" s="25">
        <v>0</v>
      </c>
      <c r="F172" s="25">
        <v>0</v>
      </c>
      <c r="G172" s="25">
        <v>13.4</v>
      </c>
      <c r="H172" s="25">
        <v>38.6</v>
      </c>
      <c r="I172" s="25">
        <v>0</v>
      </c>
      <c r="J172" s="25">
        <v>30.2</v>
      </c>
      <c r="K172" s="25">
        <v>106.1</v>
      </c>
      <c r="L172" s="25">
        <v>23.7</v>
      </c>
      <c r="M172" s="25">
        <v>9.6999999999999993</v>
      </c>
      <c r="N172" s="25">
        <v>90.1</v>
      </c>
      <c r="O172" s="25">
        <f t="shared" si="12"/>
        <v>487.29999999999995</v>
      </c>
    </row>
    <row r="173" spans="1:15" s="5" customFormat="1" ht="12.75" x14ac:dyDescent="0.2">
      <c r="A173" s="41" t="s">
        <v>55</v>
      </c>
      <c r="B173" s="25">
        <v>22.4</v>
      </c>
      <c r="C173" s="25">
        <v>55.6</v>
      </c>
      <c r="D173" s="25">
        <v>97.2</v>
      </c>
      <c r="E173" s="25">
        <v>0</v>
      </c>
      <c r="F173" s="25">
        <v>0</v>
      </c>
      <c r="G173" s="25">
        <v>13.5</v>
      </c>
      <c r="H173" s="25">
        <v>38.6</v>
      </c>
      <c r="I173" s="25">
        <v>0</v>
      </c>
      <c r="J173" s="25">
        <v>30.1</v>
      </c>
      <c r="K173" s="25">
        <v>105.6</v>
      </c>
      <c r="L173" s="25">
        <v>23.5</v>
      </c>
      <c r="M173" s="25">
        <v>9.6999999999999993</v>
      </c>
      <c r="N173" s="25">
        <v>90.1</v>
      </c>
      <c r="O173" s="25">
        <f t="shared" si="12"/>
        <v>486.29999999999995</v>
      </c>
    </row>
    <row r="174" spans="1:15" s="5" customFormat="1" ht="12.75" x14ac:dyDescent="0.2">
      <c r="A174" s="41" t="s">
        <v>56</v>
      </c>
      <c r="B174" s="25">
        <v>22.3</v>
      </c>
      <c r="C174" s="25">
        <v>55.2</v>
      </c>
      <c r="D174" s="25">
        <v>99.6</v>
      </c>
      <c r="E174" s="25">
        <v>0</v>
      </c>
      <c r="F174" s="25">
        <v>0</v>
      </c>
      <c r="G174" s="25">
        <v>15.3</v>
      </c>
      <c r="H174" s="25">
        <v>38.1</v>
      </c>
      <c r="I174" s="25">
        <v>0</v>
      </c>
      <c r="J174" s="25">
        <v>34.1</v>
      </c>
      <c r="K174" s="25">
        <v>103.9</v>
      </c>
      <c r="L174" s="25">
        <v>23.9</v>
      </c>
      <c r="M174" s="25">
        <v>13.8</v>
      </c>
      <c r="N174" s="25">
        <v>98.7</v>
      </c>
      <c r="O174" s="25">
        <f t="shared" si="12"/>
        <v>504.9</v>
      </c>
    </row>
    <row r="175" spans="1:15" s="5" customFormat="1" ht="12.75" x14ac:dyDescent="0.2">
      <c r="A175" s="40" t="s">
        <v>28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s="5" customFormat="1" ht="12.75" x14ac:dyDescent="0.2">
      <c r="A176" s="3" t="s">
        <v>57</v>
      </c>
      <c r="B176" s="27">
        <v>21.6</v>
      </c>
      <c r="C176" s="27">
        <v>54.6</v>
      </c>
      <c r="D176" s="27">
        <v>100.2</v>
      </c>
      <c r="E176" s="27">
        <v>0</v>
      </c>
      <c r="F176" s="27">
        <v>0</v>
      </c>
      <c r="G176" s="27">
        <v>15.7</v>
      </c>
      <c r="H176" s="27">
        <v>37.799999999999997</v>
      </c>
      <c r="I176" s="27">
        <v>0</v>
      </c>
      <c r="J176" s="27">
        <v>33</v>
      </c>
      <c r="K176" s="27">
        <v>103.4</v>
      </c>
      <c r="L176" s="27">
        <v>21.5</v>
      </c>
      <c r="M176" s="27">
        <v>15</v>
      </c>
      <c r="N176" s="27">
        <v>86.7</v>
      </c>
      <c r="O176" s="25">
        <f t="shared" si="12"/>
        <v>489.49999999999994</v>
      </c>
    </row>
    <row r="177" spans="1:15" s="5" customFormat="1" ht="12.75" x14ac:dyDescent="0.2">
      <c r="A177" s="3" t="s">
        <v>58</v>
      </c>
      <c r="B177" s="27">
        <v>21.1</v>
      </c>
      <c r="C177" s="27">
        <v>54.3</v>
      </c>
      <c r="D177" s="27">
        <v>100.1</v>
      </c>
      <c r="E177" s="27">
        <v>0</v>
      </c>
      <c r="F177" s="27">
        <v>0</v>
      </c>
      <c r="G177" s="27">
        <v>15.7</v>
      </c>
      <c r="H177" s="27">
        <v>37.799999999999997</v>
      </c>
      <c r="I177" s="27">
        <v>0</v>
      </c>
      <c r="J177" s="27">
        <v>32.4</v>
      </c>
      <c r="K177" s="27">
        <v>103.4</v>
      </c>
      <c r="L177" s="27">
        <v>24.7</v>
      </c>
      <c r="M177" s="27">
        <v>15.1</v>
      </c>
      <c r="N177" s="27">
        <v>86.7</v>
      </c>
      <c r="O177" s="25">
        <f t="shared" si="12"/>
        <v>491.29999999999995</v>
      </c>
    </row>
    <row r="178" spans="1:15" s="5" customFormat="1" ht="12.75" x14ac:dyDescent="0.2">
      <c r="A178" s="3" t="s">
        <v>47</v>
      </c>
      <c r="B178" s="27">
        <v>21.3</v>
      </c>
      <c r="C178" s="27">
        <v>54.3</v>
      </c>
      <c r="D178" s="27">
        <v>100.7</v>
      </c>
      <c r="E178" s="27">
        <v>0</v>
      </c>
      <c r="F178" s="27">
        <v>0</v>
      </c>
      <c r="G178" s="27">
        <v>17.7</v>
      </c>
      <c r="H178" s="27">
        <v>37.799999999999997</v>
      </c>
      <c r="I178" s="27">
        <v>0</v>
      </c>
      <c r="J178" s="27">
        <v>31.2</v>
      </c>
      <c r="K178" s="27">
        <v>123.4</v>
      </c>
      <c r="L178" s="27">
        <v>26.3</v>
      </c>
      <c r="M178" s="27">
        <v>15</v>
      </c>
      <c r="N178" s="27">
        <v>84.5</v>
      </c>
      <c r="O178" s="25">
        <f t="shared" si="12"/>
        <v>512.20000000000005</v>
      </c>
    </row>
    <row r="179" spans="1:15" s="5" customFormat="1" ht="12.75" x14ac:dyDescent="0.2">
      <c r="A179" s="41" t="s">
        <v>48</v>
      </c>
      <c r="B179" s="27">
        <v>20.2</v>
      </c>
      <c r="C179" s="27">
        <v>54</v>
      </c>
      <c r="D179" s="27">
        <v>100.5</v>
      </c>
      <c r="E179" s="27">
        <v>0</v>
      </c>
      <c r="F179" s="27">
        <v>0</v>
      </c>
      <c r="G179" s="27">
        <v>30.7</v>
      </c>
      <c r="H179" s="27">
        <v>37.700000000000003</v>
      </c>
      <c r="I179" s="27">
        <v>0</v>
      </c>
      <c r="J179" s="27">
        <v>29.8</v>
      </c>
      <c r="K179" s="27">
        <v>122.8</v>
      </c>
      <c r="L179" s="27">
        <v>15.6</v>
      </c>
      <c r="M179" s="27">
        <v>18.8</v>
      </c>
      <c r="N179" s="27">
        <v>128.6</v>
      </c>
      <c r="O179" s="25">
        <f t="shared" si="12"/>
        <v>558.70000000000005</v>
      </c>
    </row>
    <row r="180" spans="1:15" s="5" customFormat="1" ht="12.75" x14ac:dyDescent="0.2">
      <c r="A180" s="41" t="s">
        <v>49</v>
      </c>
      <c r="B180" s="27">
        <v>20.7</v>
      </c>
      <c r="C180" s="27">
        <v>54.9</v>
      </c>
      <c r="D180" s="27">
        <v>106.3</v>
      </c>
      <c r="E180" s="27">
        <v>0</v>
      </c>
      <c r="F180" s="27">
        <v>0</v>
      </c>
      <c r="G180" s="27">
        <v>31.2</v>
      </c>
      <c r="H180" s="27">
        <v>36.9</v>
      </c>
      <c r="I180" s="27">
        <v>0</v>
      </c>
      <c r="J180" s="27">
        <v>28.2</v>
      </c>
      <c r="K180" s="27">
        <v>122.6</v>
      </c>
      <c r="L180" s="27">
        <v>15.7</v>
      </c>
      <c r="M180" s="27">
        <v>21.4</v>
      </c>
      <c r="N180" s="27">
        <v>148.19999999999999</v>
      </c>
      <c r="O180" s="25">
        <f t="shared" si="12"/>
        <v>586.09999999999991</v>
      </c>
    </row>
    <row r="181" spans="1:15" s="5" customFormat="1" ht="12.75" x14ac:dyDescent="0.2">
      <c r="A181" s="41" t="s">
        <v>50</v>
      </c>
      <c r="B181" s="27">
        <v>21.2</v>
      </c>
      <c r="C181" s="27">
        <v>55.7</v>
      </c>
      <c r="D181" s="27">
        <v>107</v>
      </c>
      <c r="E181" s="27">
        <v>0</v>
      </c>
      <c r="F181" s="27">
        <v>0</v>
      </c>
      <c r="G181" s="27">
        <v>35.9</v>
      </c>
      <c r="H181" s="27">
        <v>32.5</v>
      </c>
      <c r="I181" s="27">
        <v>0</v>
      </c>
      <c r="J181" s="27">
        <v>29.6</v>
      </c>
      <c r="K181" s="27">
        <v>123.3</v>
      </c>
      <c r="L181" s="27">
        <v>25.4</v>
      </c>
      <c r="M181" s="27">
        <v>28</v>
      </c>
      <c r="N181" s="27">
        <v>223.4</v>
      </c>
      <c r="O181" s="25">
        <f t="shared" si="12"/>
        <v>682</v>
      </c>
    </row>
    <row r="182" spans="1:15" s="5" customFormat="1" ht="12.75" x14ac:dyDescent="0.2">
      <c r="A182" s="41" t="s">
        <v>51</v>
      </c>
      <c r="B182" s="27">
        <v>20.6</v>
      </c>
      <c r="C182" s="27">
        <v>54.6</v>
      </c>
      <c r="D182" s="27">
        <v>107</v>
      </c>
      <c r="E182" s="27">
        <v>0</v>
      </c>
      <c r="F182" s="27">
        <v>0</v>
      </c>
      <c r="G182" s="27">
        <v>31.9</v>
      </c>
      <c r="H182" s="27">
        <v>36.200000000000003</v>
      </c>
      <c r="I182" s="27">
        <v>0</v>
      </c>
      <c r="J182" s="27">
        <v>29.5</v>
      </c>
      <c r="K182" s="27">
        <v>123.3</v>
      </c>
      <c r="L182" s="27">
        <v>27.5</v>
      </c>
      <c r="M182" s="27">
        <v>26.6</v>
      </c>
      <c r="N182" s="27">
        <v>213.6</v>
      </c>
      <c r="O182" s="25">
        <f t="shared" si="12"/>
        <v>670.80000000000007</v>
      </c>
    </row>
    <row r="183" spans="1:15" s="5" customFormat="1" ht="12.75" x14ac:dyDescent="0.2">
      <c r="A183" s="41" t="s">
        <v>52</v>
      </c>
      <c r="B183" s="27">
        <v>19.600000000000001</v>
      </c>
      <c r="C183" s="27">
        <v>54.3</v>
      </c>
      <c r="D183" s="27">
        <v>107.5</v>
      </c>
      <c r="E183" s="27">
        <v>0</v>
      </c>
      <c r="F183" s="27">
        <v>0</v>
      </c>
      <c r="G183" s="27">
        <v>32.200000000000003</v>
      </c>
      <c r="H183" s="27">
        <v>36</v>
      </c>
      <c r="I183" s="27">
        <v>0</v>
      </c>
      <c r="J183" s="27">
        <v>29.1</v>
      </c>
      <c r="K183" s="27">
        <v>123.3</v>
      </c>
      <c r="L183" s="27">
        <v>26.9</v>
      </c>
      <c r="M183" s="27">
        <v>26.3</v>
      </c>
      <c r="N183" s="27">
        <v>221.3</v>
      </c>
      <c r="O183" s="25">
        <f t="shared" si="12"/>
        <v>676.5</v>
      </c>
    </row>
    <row r="184" spans="1:15" s="5" customFormat="1" ht="12.75" x14ac:dyDescent="0.2">
      <c r="A184" s="41" t="s">
        <v>59</v>
      </c>
      <c r="B184" s="27">
        <v>19.7</v>
      </c>
      <c r="C184" s="27">
        <v>54.3</v>
      </c>
      <c r="D184" s="27">
        <v>107.5</v>
      </c>
      <c r="E184" s="27">
        <v>0</v>
      </c>
      <c r="F184" s="27">
        <v>0</v>
      </c>
      <c r="G184" s="27">
        <v>30.1</v>
      </c>
      <c r="H184" s="27">
        <v>36</v>
      </c>
      <c r="I184" s="27">
        <v>0</v>
      </c>
      <c r="J184" s="27">
        <v>28.8</v>
      </c>
      <c r="K184" s="27">
        <v>123.3</v>
      </c>
      <c r="L184" s="27">
        <v>34.9</v>
      </c>
      <c r="M184" s="27">
        <v>26</v>
      </c>
      <c r="N184" s="27">
        <v>220.6</v>
      </c>
      <c r="O184" s="25">
        <f t="shared" si="12"/>
        <v>681.19999999999993</v>
      </c>
    </row>
    <row r="185" spans="1:15" s="5" customFormat="1" ht="12.75" x14ac:dyDescent="0.2">
      <c r="A185" s="41" t="s">
        <v>54</v>
      </c>
      <c r="B185" s="27">
        <v>18.7</v>
      </c>
      <c r="C185" s="27">
        <v>54.1</v>
      </c>
      <c r="D185" s="27">
        <v>102.5</v>
      </c>
      <c r="E185" s="27">
        <v>0</v>
      </c>
      <c r="F185" s="27">
        <v>0</v>
      </c>
      <c r="G185" s="27">
        <v>23.7</v>
      </c>
      <c r="H185" s="27">
        <v>35.299999999999997</v>
      </c>
      <c r="I185" s="27">
        <v>0</v>
      </c>
      <c r="J185" s="27">
        <v>27.3</v>
      </c>
      <c r="K185" s="27">
        <v>123.4</v>
      </c>
      <c r="L185" s="27">
        <v>22.7</v>
      </c>
      <c r="M185" s="27">
        <v>25.1</v>
      </c>
      <c r="N185" s="27">
        <v>256.60000000000002</v>
      </c>
      <c r="O185" s="25">
        <f t="shared" si="12"/>
        <v>689.40000000000009</v>
      </c>
    </row>
    <row r="186" spans="1:15" s="5" customFormat="1" ht="12.75" x14ac:dyDescent="0.2">
      <c r="A186" s="41" t="s">
        <v>55</v>
      </c>
      <c r="B186" s="27">
        <v>19.100000000000001</v>
      </c>
      <c r="C186" s="27">
        <v>54</v>
      </c>
      <c r="D186" s="27">
        <v>107.6</v>
      </c>
      <c r="E186" s="27">
        <v>0</v>
      </c>
      <c r="F186" s="27">
        <v>0</v>
      </c>
      <c r="G186" s="27">
        <v>24.1</v>
      </c>
      <c r="H186" s="27">
        <v>35.299999999999997</v>
      </c>
      <c r="I186" s="27">
        <v>0</v>
      </c>
      <c r="J186" s="27">
        <v>26.4</v>
      </c>
      <c r="K186" s="27">
        <v>123.3</v>
      </c>
      <c r="L186" s="27">
        <v>22.8</v>
      </c>
      <c r="M186" s="27">
        <v>27.4</v>
      </c>
      <c r="N186" s="27">
        <v>268.39999999999998</v>
      </c>
      <c r="O186" s="25">
        <f t="shared" si="12"/>
        <v>708.39999999999986</v>
      </c>
    </row>
    <row r="187" spans="1:15" s="5" customFormat="1" ht="12.75" x14ac:dyDescent="0.2">
      <c r="A187" s="41" t="s">
        <v>56</v>
      </c>
      <c r="B187" s="27">
        <v>21.5</v>
      </c>
      <c r="C187" s="27">
        <v>55.3</v>
      </c>
      <c r="D187" s="27">
        <v>107.9</v>
      </c>
      <c r="E187" s="27">
        <v>0</v>
      </c>
      <c r="F187" s="27">
        <v>0</v>
      </c>
      <c r="G187" s="27">
        <v>38</v>
      </c>
      <c r="H187" s="27">
        <v>34.9</v>
      </c>
      <c r="I187" s="27">
        <v>0</v>
      </c>
      <c r="J187" s="27">
        <v>26.7</v>
      </c>
      <c r="K187" s="27">
        <v>123.4</v>
      </c>
      <c r="L187" s="27">
        <v>27.1</v>
      </c>
      <c r="M187" s="27">
        <v>34.5</v>
      </c>
      <c r="N187" s="27">
        <v>378.1</v>
      </c>
      <c r="O187" s="25">
        <f t="shared" si="12"/>
        <v>847.4</v>
      </c>
    </row>
    <row r="188" spans="1:15" s="5" customFormat="1" ht="12.75" x14ac:dyDescent="0.2">
      <c r="A188" s="40" t="s">
        <v>30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5"/>
    </row>
    <row r="189" spans="1:15" s="5" customFormat="1" ht="12.75" x14ac:dyDescent="0.2">
      <c r="A189" s="3" t="s">
        <v>57</v>
      </c>
      <c r="B189" s="27">
        <v>20.399999999999999</v>
      </c>
      <c r="C189" s="27">
        <v>53.6</v>
      </c>
      <c r="D189" s="27">
        <v>107.3</v>
      </c>
      <c r="E189" s="27">
        <v>0</v>
      </c>
      <c r="F189" s="27">
        <v>0</v>
      </c>
      <c r="G189" s="27">
        <v>32.5</v>
      </c>
      <c r="H189" s="27">
        <v>34.6</v>
      </c>
      <c r="I189" s="27">
        <v>0</v>
      </c>
      <c r="J189" s="27">
        <v>26.4</v>
      </c>
      <c r="K189" s="27">
        <v>122.5</v>
      </c>
      <c r="L189" s="27">
        <v>22.7</v>
      </c>
      <c r="M189" s="27">
        <v>35.799999999999997</v>
      </c>
      <c r="N189" s="27">
        <v>366.8</v>
      </c>
      <c r="O189" s="25">
        <f t="shared" si="12"/>
        <v>822.6</v>
      </c>
    </row>
    <row r="190" spans="1:15" s="5" customFormat="1" ht="12.75" x14ac:dyDescent="0.2">
      <c r="A190" s="3" t="s">
        <v>58</v>
      </c>
      <c r="B190" s="27">
        <v>20.2</v>
      </c>
      <c r="C190" s="27">
        <v>52.5</v>
      </c>
      <c r="D190" s="27">
        <v>106.9</v>
      </c>
      <c r="E190" s="27">
        <v>0</v>
      </c>
      <c r="F190" s="27">
        <v>0</v>
      </c>
      <c r="G190" s="27">
        <v>32.700000000000003</v>
      </c>
      <c r="H190" s="27">
        <v>34.4</v>
      </c>
      <c r="I190" s="27">
        <v>0</v>
      </c>
      <c r="J190" s="27">
        <v>26.3</v>
      </c>
      <c r="K190" s="27">
        <v>142.5</v>
      </c>
      <c r="L190" s="27">
        <v>26.8</v>
      </c>
      <c r="M190" s="27">
        <v>35.799999999999997</v>
      </c>
      <c r="N190" s="27">
        <v>367.6</v>
      </c>
      <c r="O190" s="25">
        <f t="shared" si="12"/>
        <v>845.7</v>
      </c>
    </row>
    <row r="191" spans="1:15" s="5" customFormat="1" ht="12.75" x14ac:dyDescent="0.2">
      <c r="A191" s="3" t="s">
        <v>47</v>
      </c>
      <c r="B191" s="27">
        <v>19.399999999999999</v>
      </c>
      <c r="C191" s="27">
        <v>54.7</v>
      </c>
      <c r="D191" s="27">
        <v>85.5</v>
      </c>
      <c r="E191" s="27">
        <v>0</v>
      </c>
      <c r="F191" s="27">
        <v>0</v>
      </c>
      <c r="G191" s="27">
        <v>34.9</v>
      </c>
      <c r="H191" s="27">
        <v>34.4</v>
      </c>
      <c r="I191" s="27">
        <v>0</v>
      </c>
      <c r="J191" s="27">
        <v>26.1</v>
      </c>
      <c r="K191" s="27">
        <v>142.5</v>
      </c>
      <c r="L191" s="27">
        <v>26.9</v>
      </c>
      <c r="M191" s="27">
        <v>35.700000000000003</v>
      </c>
      <c r="N191" s="27">
        <v>408.1</v>
      </c>
      <c r="O191" s="25">
        <f t="shared" si="12"/>
        <v>868.2</v>
      </c>
    </row>
    <row r="192" spans="1:15" s="5" customFormat="1" ht="12.75" x14ac:dyDescent="0.2">
      <c r="A192" s="41" t="s">
        <v>48</v>
      </c>
      <c r="B192" s="27">
        <v>19.3</v>
      </c>
      <c r="C192" s="27">
        <v>55.1</v>
      </c>
      <c r="D192" s="27">
        <v>88.3</v>
      </c>
      <c r="E192" s="27">
        <v>0</v>
      </c>
      <c r="F192" s="27">
        <v>0</v>
      </c>
      <c r="G192" s="27">
        <v>36</v>
      </c>
      <c r="H192" s="27">
        <v>33.700000000000003</v>
      </c>
      <c r="I192" s="27">
        <v>0</v>
      </c>
      <c r="J192" s="27">
        <v>24.9</v>
      </c>
      <c r="K192" s="27">
        <v>143.1</v>
      </c>
      <c r="L192" s="27">
        <v>26.4</v>
      </c>
      <c r="M192" s="27">
        <v>34.799999999999997</v>
      </c>
      <c r="N192" s="27">
        <v>408.2</v>
      </c>
      <c r="O192" s="25">
        <f t="shared" si="12"/>
        <v>869.8</v>
      </c>
    </row>
    <row r="193" spans="1:15" s="5" customFormat="1" ht="12.75" x14ac:dyDescent="0.2">
      <c r="A193" s="41" t="s">
        <v>49</v>
      </c>
      <c r="B193" s="27">
        <v>18.3</v>
      </c>
      <c r="C193" s="27">
        <v>55.6</v>
      </c>
      <c r="D193" s="27">
        <v>88</v>
      </c>
      <c r="E193" s="27">
        <v>0</v>
      </c>
      <c r="F193" s="27">
        <v>0</v>
      </c>
      <c r="G193" s="27">
        <v>37.1</v>
      </c>
      <c r="H193" s="27">
        <v>33.700000000000003</v>
      </c>
      <c r="I193" s="27">
        <v>0</v>
      </c>
      <c r="J193" s="27">
        <v>24.6</v>
      </c>
      <c r="K193" s="27">
        <v>142.6</v>
      </c>
      <c r="L193" s="27">
        <v>26.9</v>
      </c>
      <c r="M193" s="27">
        <v>34.9</v>
      </c>
      <c r="N193" s="27">
        <v>407.2</v>
      </c>
      <c r="O193" s="25">
        <f t="shared" si="12"/>
        <v>868.89999999999986</v>
      </c>
    </row>
    <row r="194" spans="1:15" s="5" customFormat="1" ht="12.75" x14ac:dyDescent="0.2">
      <c r="A194" s="41" t="s">
        <v>50</v>
      </c>
      <c r="B194" s="27">
        <v>18.600000000000001</v>
      </c>
      <c r="C194" s="27">
        <v>60.7</v>
      </c>
      <c r="D194" s="27">
        <v>88.2</v>
      </c>
      <c r="E194" s="27">
        <v>0</v>
      </c>
      <c r="F194" s="27">
        <v>0</v>
      </c>
      <c r="G194" s="27">
        <v>49.8</v>
      </c>
      <c r="H194" s="27">
        <v>33.200000000000003</v>
      </c>
      <c r="I194" s="27">
        <v>0</v>
      </c>
      <c r="J194" s="27">
        <v>23.7</v>
      </c>
      <c r="K194" s="27">
        <v>141.19999999999999</v>
      </c>
      <c r="L194" s="27">
        <v>25.7</v>
      </c>
      <c r="M194" s="27">
        <v>33.9</v>
      </c>
      <c r="N194" s="27">
        <v>407.2</v>
      </c>
      <c r="O194" s="25">
        <f t="shared" si="12"/>
        <v>882.19999999999993</v>
      </c>
    </row>
    <row r="195" spans="1:15" s="5" customFormat="1" ht="12.75" x14ac:dyDescent="0.2">
      <c r="A195" s="41" t="s">
        <v>51</v>
      </c>
      <c r="B195" s="27">
        <v>18.8</v>
      </c>
      <c r="C195" s="27">
        <v>61</v>
      </c>
      <c r="D195" s="27">
        <v>88.3</v>
      </c>
      <c r="E195" s="27">
        <v>0</v>
      </c>
      <c r="F195" s="27">
        <v>0</v>
      </c>
      <c r="G195" s="27">
        <v>57</v>
      </c>
      <c r="H195" s="27">
        <v>33</v>
      </c>
      <c r="I195" s="27">
        <v>0</v>
      </c>
      <c r="J195" s="27">
        <v>23.7</v>
      </c>
      <c r="K195" s="27">
        <v>141.1</v>
      </c>
      <c r="L195" s="27">
        <v>25.8</v>
      </c>
      <c r="M195" s="27">
        <v>33.5</v>
      </c>
      <c r="N195" s="27">
        <v>406</v>
      </c>
      <c r="O195" s="25">
        <f t="shared" si="12"/>
        <v>888.2</v>
      </c>
    </row>
    <row r="196" spans="1:15" s="5" customFormat="1" ht="12.75" x14ac:dyDescent="0.2">
      <c r="A196" s="41" t="s">
        <v>52</v>
      </c>
      <c r="B196" s="27">
        <v>19.7</v>
      </c>
      <c r="C196" s="27">
        <v>60.5</v>
      </c>
      <c r="D196" s="27">
        <v>88</v>
      </c>
      <c r="E196" s="27">
        <v>0</v>
      </c>
      <c r="F196" s="27">
        <v>0</v>
      </c>
      <c r="G196" s="27">
        <v>58.5</v>
      </c>
      <c r="H196" s="27">
        <v>32.799999999999997</v>
      </c>
      <c r="I196" s="27">
        <v>0</v>
      </c>
      <c r="J196" s="27">
        <v>24.3</v>
      </c>
      <c r="K196" s="27">
        <v>141.30000000000001</v>
      </c>
      <c r="L196" s="27">
        <v>26</v>
      </c>
      <c r="M196" s="27">
        <v>33.5</v>
      </c>
      <c r="N196" s="27">
        <v>407</v>
      </c>
      <c r="O196" s="25">
        <f t="shared" si="12"/>
        <v>891.6</v>
      </c>
    </row>
    <row r="197" spans="1:15" s="5" customFormat="1" ht="12.75" x14ac:dyDescent="0.2">
      <c r="A197" s="41" t="s">
        <v>59</v>
      </c>
      <c r="B197" s="27">
        <v>19.3</v>
      </c>
      <c r="C197" s="27">
        <v>60.8</v>
      </c>
      <c r="D197" s="27">
        <v>88.2</v>
      </c>
      <c r="E197" s="27">
        <v>0</v>
      </c>
      <c r="F197" s="27">
        <v>0</v>
      </c>
      <c r="G197" s="27">
        <v>58.7</v>
      </c>
      <c r="H197" s="27">
        <v>32.9</v>
      </c>
      <c r="I197" s="27">
        <v>0</v>
      </c>
      <c r="J197" s="27">
        <v>24.5</v>
      </c>
      <c r="K197" s="27">
        <v>141.30000000000001</v>
      </c>
      <c r="L197" s="27">
        <v>26</v>
      </c>
      <c r="M197" s="27">
        <v>33.200000000000003</v>
      </c>
      <c r="N197" s="27">
        <v>468.8</v>
      </c>
      <c r="O197" s="25">
        <f t="shared" si="12"/>
        <v>953.7</v>
      </c>
    </row>
    <row r="198" spans="1:15" s="5" customFormat="1" ht="12.75" x14ac:dyDescent="0.2">
      <c r="A198" s="41" t="s">
        <v>54</v>
      </c>
      <c r="B198" s="25">
        <v>19.100000000000001</v>
      </c>
      <c r="C198" s="25">
        <v>61.1</v>
      </c>
      <c r="D198" s="25">
        <v>88.5</v>
      </c>
      <c r="E198" s="25">
        <v>0</v>
      </c>
      <c r="F198" s="25">
        <v>0</v>
      </c>
      <c r="G198" s="25">
        <v>60.3</v>
      </c>
      <c r="H198" s="25">
        <v>32.700000000000003</v>
      </c>
      <c r="I198" s="25">
        <v>0</v>
      </c>
      <c r="J198" s="25">
        <v>22.9</v>
      </c>
      <c r="K198" s="25">
        <v>140</v>
      </c>
      <c r="L198" s="25">
        <v>25.6</v>
      </c>
      <c r="M198" s="25">
        <v>31.9</v>
      </c>
      <c r="N198" s="25">
        <v>468.7</v>
      </c>
      <c r="O198" s="25">
        <f t="shared" si="12"/>
        <v>950.8</v>
      </c>
    </row>
    <row r="199" spans="1:15" s="5" customFormat="1" ht="12.75" x14ac:dyDescent="0.2">
      <c r="A199" s="41" t="s">
        <v>55</v>
      </c>
      <c r="B199" s="25">
        <v>20.399999999999999</v>
      </c>
      <c r="C199" s="25">
        <v>61.5</v>
      </c>
      <c r="D199" s="25">
        <v>89.2</v>
      </c>
      <c r="E199" s="25">
        <v>0</v>
      </c>
      <c r="F199" s="25">
        <v>0</v>
      </c>
      <c r="G199" s="25">
        <v>68.599999999999994</v>
      </c>
      <c r="H199" s="25">
        <v>15.4</v>
      </c>
      <c r="I199" s="25">
        <v>0</v>
      </c>
      <c r="J199" s="25">
        <v>22.5</v>
      </c>
      <c r="K199" s="25">
        <v>139.5</v>
      </c>
      <c r="L199" s="25">
        <v>26.4</v>
      </c>
      <c r="M199" s="25">
        <v>40.6</v>
      </c>
      <c r="N199" s="25">
        <v>457.8</v>
      </c>
      <c r="O199" s="25">
        <f t="shared" si="12"/>
        <v>941.90000000000009</v>
      </c>
    </row>
    <row r="200" spans="1:15" s="5" customFormat="1" ht="12.75" x14ac:dyDescent="0.2">
      <c r="A200" s="41" t="s">
        <v>56</v>
      </c>
      <c r="B200" s="25">
        <v>20.3</v>
      </c>
      <c r="C200" s="25">
        <v>62.3</v>
      </c>
      <c r="D200" s="25">
        <v>88.5</v>
      </c>
      <c r="E200" s="25">
        <v>0</v>
      </c>
      <c r="F200" s="25">
        <v>0</v>
      </c>
      <c r="G200" s="25">
        <v>75.099999999999994</v>
      </c>
      <c r="H200" s="25">
        <v>15.1</v>
      </c>
      <c r="I200" s="25">
        <v>0</v>
      </c>
      <c r="J200" s="25">
        <v>22</v>
      </c>
      <c r="K200" s="25">
        <v>142.6</v>
      </c>
      <c r="L200" s="25">
        <v>24.6</v>
      </c>
      <c r="M200" s="25">
        <v>41.7</v>
      </c>
      <c r="N200" s="25">
        <v>457.8</v>
      </c>
      <c r="O200" s="25">
        <f t="shared" si="12"/>
        <v>950</v>
      </c>
    </row>
  </sheetData>
  <mergeCells count="3">
    <mergeCell ref="A3:O3"/>
    <mergeCell ref="B5:G5"/>
    <mergeCell ref="H5:L5"/>
  </mergeCells>
  <phoneticPr fontId="0" type="noConversion"/>
  <printOptions horizontalCentered="1"/>
  <pageMargins left="0" right="0" top="0.5" bottom="0.5" header="0.5" footer="0.5"/>
  <pageSetup orientation="landscape" r:id="rId1"/>
  <headerFooter>
    <oddHeader xml:space="preserve">&amp;C
</oddHeader>
    <oddFooter>&amp;C&amp;"Arial,Regular"&amp;P</oddFooter>
  </headerFooter>
  <rowBreaks count="4" manualBreakCount="4">
    <brk id="44" max="16383" man="1"/>
    <brk id="83" max="16383" man="1"/>
    <brk id="122" max="16383" man="1"/>
    <brk id="161" max="16383" man="1"/>
  </rowBreaks>
  <ignoredErrors>
    <ignoredError sqref="A8 A19 A32 A45 A58 A71 A84 A97 A110 A123 A136 A149 A162 A175 A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8"/>
  <sheetViews>
    <sheetView showGridLines="0" zoomScaleNormal="100" zoomScaleSheetLayoutView="80" workbookViewId="0">
      <pane ySplit="6" topLeftCell="A82" activePane="bottomLeft" state="frozen"/>
      <selection pane="bottomLeft" activeCell="O3" sqref="O3"/>
    </sheetView>
  </sheetViews>
  <sheetFormatPr defaultRowHeight="12" x14ac:dyDescent="0.15"/>
  <cols>
    <col min="1" max="1" width="7.75" customWidth="1"/>
    <col min="2" max="3" width="8.625" customWidth="1"/>
    <col min="4" max="6" width="9.875" bestFit="1" customWidth="1"/>
    <col min="7" max="7" width="10.5" customWidth="1"/>
    <col min="8" max="10" width="8.625" customWidth="1"/>
    <col min="11" max="12" width="9.875" bestFit="1" customWidth="1"/>
    <col min="13" max="13" width="9.25" customWidth="1"/>
    <col min="14" max="14" width="11.25" customWidth="1"/>
    <col min="15" max="15" width="10.875" bestFit="1" customWidth="1"/>
    <col min="17" max="17" width="11.875" bestFit="1" customWidth="1"/>
    <col min="18" max="18" width="10.875" bestFit="1" customWidth="1"/>
  </cols>
  <sheetData>
    <row r="1" spans="1:15" s="32" customFormat="1" ht="15.75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s="2" customFormat="1" ht="15.7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s="2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31</v>
      </c>
    </row>
    <row r="4" spans="1:15" s="2" customFormat="1" ht="16.5" customHeight="1" x14ac:dyDescent="0.2">
      <c r="A4" s="13"/>
      <c r="B4" s="92" t="s">
        <v>35</v>
      </c>
      <c r="C4" s="93"/>
      <c r="D4" s="93"/>
      <c r="E4" s="93"/>
      <c r="F4" s="93"/>
      <c r="G4" s="94"/>
      <c r="H4" s="95" t="s">
        <v>36</v>
      </c>
      <c r="I4" s="96"/>
      <c r="J4" s="96"/>
      <c r="K4" s="96"/>
      <c r="L4" s="97"/>
      <c r="M4" s="14"/>
      <c r="N4" s="15"/>
      <c r="O4" s="13"/>
    </row>
    <row r="5" spans="1:15" s="2" customFormat="1" ht="12.75" x14ac:dyDescent="0.2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 t="s">
        <v>29</v>
      </c>
      <c r="N5" s="16" t="s">
        <v>32</v>
      </c>
      <c r="O5" s="16"/>
    </row>
    <row r="6" spans="1:15" s="2" customFormat="1" ht="12.75" x14ac:dyDescent="0.2">
      <c r="A6" s="33" t="s">
        <v>4</v>
      </c>
      <c r="B6" s="34" t="s">
        <v>5</v>
      </c>
      <c r="C6" s="34" t="s">
        <v>37</v>
      </c>
      <c r="D6" s="34" t="s">
        <v>38</v>
      </c>
      <c r="E6" s="33" t="s">
        <v>39</v>
      </c>
      <c r="F6" s="33" t="s">
        <v>40</v>
      </c>
      <c r="G6" s="34" t="s">
        <v>41</v>
      </c>
      <c r="H6" s="34" t="s">
        <v>42</v>
      </c>
      <c r="I6" s="33" t="s">
        <v>43</v>
      </c>
      <c r="J6" s="34" t="s">
        <v>44</v>
      </c>
      <c r="K6" s="34" t="s">
        <v>11</v>
      </c>
      <c r="L6" s="34" t="s">
        <v>41</v>
      </c>
      <c r="M6" s="35" t="s">
        <v>12</v>
      </c>
      <c r="N6" s="34" t="s">
        <v>13</v>
      </c>
      <c r="O6" s="34" t="s">
        <v>45</v>
      </c>
    </row>
    <row r="7" spans="1:15" s="2" customFormat="1" ht="15.75" customHeight="1" x14ac:dyDescent="0.2">
      <c r="A7" s="44">
        <v>2002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s="2" customFormat="1" ht="12.75" x14ac:dyDescent="0.2">
      <c r="A8" s="45" t="s">
        <v>57</v>
      </c>
      <c r="B8" s="19">
        <v>19.600000000000001</v>
      </c>
      <c r="C8" s="19">
        <v>62.9</v>
      </c>
      <c r="D8" s="19">
        <v>89</v>
      </c>
      <c r="E8" s="19">
        <v>71.3</v>
      </c>
      <c r="F8" s="19">
        <v>4.0999999999999996</v>
      </c>
      <c r="G8" s="19">
        <v>2.1</v>
      </c>
      <c r="H8" s="19">
        <v>15</v>
      </c>
      <c r="I8" s="19">
        <v>19.8</v>
      </c>
      <c r="J8" s="19">
        <v>21.5</v>
      </c>
      <c r="K8" s="19">
        <v>163.5</v>
      </c>
      <c r="L8" s="19">
        <v>4.7</v>
      </c>
      <c r="M8" s="19">
        <v>58.3</v>
      </c>
      <c r="N8" s="19">
        <v>459.4</v>
      </c>
      <c r="O8" s="20">
        <f t="shared" ref="O8:O19" si="0">SUM(B8:N8)</f>
        <v>991.19999999999993</v>
      </c>
    </row>
    <row r="9" spans="1:15" s="2" customFormat="1" ht="12.75" x14ac:dyDescent="0.2">
      <c r="A9" s="45" t="s">
        <v>58</v>
      </c>
      <c r="B9" s="19">
        <v>19.8</v>
      </c>
      <c r="C9" s="19">
        <v>64.2</v>
      </c>
      <c r="D9" s="19">
        <v>88.8</v>
      </c>
      <c r="E9" s="19">
        <v>72.3</v>
      </c>
      <c r="F9" s="19">
        <v>4.0999999999999996</v>
      </c>
      <c r="G9" s="19">
        <v>2.1</v>
      </c>
      <c r="H9" s="19">
        <v>14.9</v>
      </c>
      <c r="I9" s="19">
        <v>19.8</v>
      </c>
      <c r="J9" s="19">
        <v>21.7</v>
      </c>
      <c r="K9" s="19">
        <v>163.5</v>
      </c>
      <c r="L9" s="19">
        <v>4.7</v>
      </c>
      <c r="M9" s="19">
        <v>60.7</v>
      </c>
      <c r="N9" s="19">
        <v>455.2</v>
      </c>
      <c r="O9" s="20">
        <f t="shared" si="0"/>
        <v>991.8</v>
      </c>
    </row>
    <row r="10" spans="1:15" s="2" customFormat="1" ht="12.75" x14ac:dyDescent="0.2">
      <c r="A10" s="45" t="s">
        <v>47</v>
      </c>
      <c r="B10" s="19">
        <v>20.2</v>
      </c>
      <c r="C10" s="19">
        <v>65.2</v>
      </c>
      <c r="D10" s="19">
        <v>88.6</v>
      </c>
      <c r="E10" s="19">
        <v>73.900000000000006</v>
      </c>
      <c r="F10" s="19">
        <v>4.5</v>
      </c>
      <c r="G10" s="19">
        <v>2</v>
      </c>
      <c r="H10" s="19">
        <v>14.9</v>
      </c>
      <c r="I10" s="19">
        <v>20.2</v>
      </c>
      <c r="J10" s="19">
        <v>21.6</v>
      </c>
      <c r="K10" s="19">
        <v>162.19999999999999</v>
      </c>
      <c r="L10" s="19">
        <v>4.7</v>
      </c>
      <c r="M10" s="19">
        <v>60.8</v>
      </c>
      <c r="N10" s="19">
        <v>453.5</v>
      </c>
      <c r="O10" s="20">
        <f t="shared" si="0"/>
        <v>992.3</v>
      </c>
    </row>
    <row r="11" spans="1:15" s="2" customFormat="1" ht="12.75" x14ac:dyDescent="0.2">
      <c r="A11" s="45" t="s">
        <v>48</v>
      </c>
      <c r="B11" s="19">
        <v>20.399999999999999</v>
      </c>
      <c r="C11" s="19">
        <v>66.2</v>
      </c>
      <c r="D11" s="19">
        <v>89</v>
      </c>
      <c r="E11" s="19">
        <v>75.599999999999994</v>
      </c>
      <c r="F11" s="19">
        <v>4.8</v>
      </c>
      <c r="G11" s="19">
        <v>2</v>
      </c>
      <c r="H11" s="19">
        <v>14.7</v>
      </c>
      <c r="I11" s="19">
        <v>19.899999999999999</v>
      </c>
      <c r="J11" s="19">
        <v>20.9</v>
      </c>
      <c r="K11" s="19">
        <v>161.19999999999999</v>
      </c>
      <c r="L11" s="19">
        <v>4.7</v>
      </c>
      <c r="M11" s="19">
        <v>60.1</v>
      </c>
      <c r="N11" s="19">
        <v>470.5</v>
      </c>
      <c r="O11" s="21">
        <f t="shared" si="0"/>
        <v>1009.9999999999999</v>
      </c>
    </row>
    <row r="12" spans="1:15" s="2" customFormat="1" ht="12.75" x14ac:dyDescent="0.2">
      <c r="A12" s="45" t="s">
        <v>49</v>
      </c>
      <c r="B12" s="19">
        <v>21.2</v>
      </c>
      <c r="C12" s="19">
        <v>67</v>
      </c>
      <c r="D12" s="19">
        <v>89.2</v>
      </c>
      <c r="E12" s="19">
        <v>77.599999999999994</v>
      </c>
      <c r="F12" s="19">
        <v>4.7</v>
      </c>
      <c r="G12" s="19">
        <v>2</v>
      </c>
      <c r="H12" s="19">
        <v>14.7</v>
      </c>
      <c r="I12" s="19">
        <v>20</v>
      </c>
      <c r="J12" s="19">
        <v>21</v>
      </c>
      <c r="K12" s="19">
        <v>163.30000000000001</v>
      </c>
      <c r="L12" s="19">
        <v>4.8</v>
      </c>
      <c r="M12" s="19">
        <v>62.1</v>
      </c>
      <c r="N12" s="19">
        <v>457.6</v>
      </c>
      <c r="O12" s="21">
        <f t="shared" si="0"/>
        <v>1005.2</v>
      </c>
    </row>
    <row r="13" spans="1:15" s="2" customFormat="1" ht="12.75" x14ac:dyDescent="0.2">
      <c r="A13" s="45" t="s">
        <v>50</v>
      </c>
      <c r="B13" s="19">
        <v>22.3</v>
      </c>
      <c r="C13" s="19">
        <v>67</v>
      </c>
      <c r="D13" s="19">
        <v>89.3</v>
      </c>
      <c r="E13" s="19">
        <v>79.2</v>
      </c>
      <c r="F13" s="19">
        <v>4.7</v>
      </c>
      <c r="G13" s="19">
        <v>2</v>
      </c>
      <c r="H13" s="19">
        <v>14.2</v>
      </c>
      <c r="I13" s="19">
        <v>20</v>
      </c>
      <c r="J13" s="19">
        <v>20.9</v>
      </c>
      <c r="K13" s="19">
        <v>161.69999999999999</v>
      </c>
      <c r="L13" s="19">
        <v>3.9</v>
      </c>
      <c r="M13" s="19">
        <v>60.9</v>
      </c>
      <c r="N13" s="19">
        <v>454.7</v>
      </c>
      <c r="O13" s="21">
        <f t="shared" si="0"/>
        <v>1000.8</v>
      </c>
    </row>
    <row r="14" spans="1:15" s="2" customFormat="1" ht="12.75" x14ac:dyDescent="0.2">
      <c r="A14" s="45" t="s">
        <v>51</v>
      </c>
      <c r="B14" s="19">
        <v>22.1</v>
      </c>
      <c r="C14" s="19">
        <v>67.8</v>
      </c>
      <c r="D14" s="19">
        <v>89.6</v>
      </c>
      <c r="E14" s="19">
        <v>85</v>
      </c>
      <c r="F14" s="19">
        <v>4.7</v>
      </c>
      <c r="G14" s="19">
        <v>2</v>
      </c>
      <c r="H14" s="19">
        <v>14.2</v>
      </c>
      <c r="I14" s="19">
        <v>20.2</v>
      </c>
      <c r="J14" s="19">
        <v>21.6</v>
      </c>
      <c r="K14" s="19">
        <v>163.1</v>
      </c>
      <c r="L14" s="19">
        <v>3.8</v>
      </c>
      <c r="M14" s="19">
        <v>61.9</v>
      </c>
      <c r="N14" s="19">
        <v>450.3</v>
      </c>
      <c r="O14" s="21">
        <f t="shared" si="0"/>
        <v>1006.3</v>
      </c>
    </row>
    <row r="15" spans="1:15" s="2" customFormat="1" ht="12.75" x14ac:dyDescent="0.2">
      <c r="A15" s="45" t="s">
        <v>52</v>
      </c>
      <c r="B15" s="19">
        <v>22.1</v>
      </c>
      <c r="C15" s="19">
        <v>66.7</v>
      </c>
      <c r="D15" s="19">
        <v>90.1</v>
      </c>
      <c r="E15" s="19">
        <v>89.2</v>
      </c>
      <c r="F15" s="19">
        <v>5.4</v>
      </c>
      <c r="G15" s="19">
        <v>2</v>
      </c>
      <c r="H15" s="19">
        <v>14.1</v>
      </c>
      <c r="I15" s="19">
        <v>27.8</v>
      </c>
      <c r="J15" s="19">
        <v>20.8</v>
      </c>
      <c r="K15" s="19">
        <v>163.1</v>
      </c>
      <c r="L15" s="19">
        <v>3.8</v>
      </c>
      <c r="M15" s="19">
        <v>62.1</v>
      </c>
      <c r="N15" s="19">
        <v>566.79999999999995</v>
      </c>
      <c r="O15" s="21">
        <f t="shared" si="0"/>
        <v>1134</v>
      </c>
    </row>
    <row r="16" spans="1:15" s="2" customFormat="1" ht="12.75" x14ac:dyDescent="0.2">
      <c r="A16" s="45" t="s">
        <v>59</v>
      </c>
      <c r="B16" s="19">
        <v>21.8</v>
      </c>
      <c r="C16" s="19">
        <v>66.7</v>
      </c>
      <c r="D16" s="19">
        <v>91.8</v>
      </c>
      <c r="E16" s="19">
        <v>90.8</v>
      </c>
      <c r="F16" s="19">
        <v>6.9</v>
      </c>
      <c r="G16" s="19">
        <v>2</v>
      </c>
      <c r="H16" s="19">
        <v>14.1</v>
      </c>
      <c r="I16" s="19">
        <v>27.8</v>
      </c>
      <c r="J16" s="19">
        <v>21.4</v>
      </c>
      <c r="K16" s="19">
        <v>163.1</v>
      </c>
      <c r="L16" s="19">
        <v>3.8</v>
      </c>
      <c r="M16" s="19">
        <v>58.1</v>
      </c>
      <c r="N16" s="19">
        <v>560.1</v>
      </c>
      <c r="O16" s="21">
        <f t="shared" si="0"/>
        <v>1128.4000000000001</v>
      </c>
    </row>
    <row r="17" spans="1:15" s="2" customFormat="1" ht="12.75" x14ac:dyDescent="0.2">
      <c r="A17" s="45" t="s">
        <v>54</v>
      </c>
      <c r="B17" s="19">
        <v>21.8</v>
      </c>
      <c r="C17" s="19">
        <v>67</v>
      </c>
      <c r="D17" s="19">
        <v>93.1</v>
      </c>
      <c r="E17" s="19">
        <v>93</v>
      </c>
      <c r="F17" s="19">
        <v>6.6</v>
      </c>
      <c r="G17" s="19">
        <v>1.9</v>
      </c>
      <c r="H17" s="19">
        <v>13.9</v>
      </c>
      <c r="I17" s="19">
        <v>27.5</v>
      </c>
      <c r="J17" s="19">
        <v>20.100000000000001</v>
      </c>
      <c r="K17" s="19">
        <v>164.1</v>
      </c>
      <c r="L17" s="19">
        <v>3.8</v>
      </c>
      <c r="M17" s="19">
        <v>45.5</v>
      </c>
      <c r="N17" s="19">
        <v>551.79999999999995</v>
      </c>
      <c r="O17" s="21">
        <f t="shared" si="0"/>
        <v>1110.0999999999999</v>
      </c>
    </row>
    <row r="18" spans="1:15" s="2" customFormat="1" ht="12.75" x14ac:dyDescent="0.2">
      <c r="A18" s="45" t="s">
        <v>55</v>
      </c>
      <c r="B18" s="19">
        <v>21.9</v>
      </c>
      <c r="C18" s="19">
        <v>67</v>
      </c>
      <c r="D18" s="19">
        <v>92.8</v>
      </c>
      <c r="E18" s="19">
        <v>96.1</v>
      </c>
      <c r="F18" s="19">
        <v>6.7</v>
      </c>
      <c r="G18" s="19">
        <v>1.9</v>
      </c>
      <c r="H18" s="19">
        <v>13.9</v>
      </c>
      <c r="I18" s="19">
        <v>27.5</v>
      </c>
      <c r="J18" s="19">
        <v>20</v>
      </c>
      <c r="K18" s="19">
        <v>163.9</v>
      </c>
      <c r="L18" s="19">
        <v>3.4</v>
      </c>
      <c r="M18" s="19">
        <v>45.5</v>
      </c>
      <c r="N18" s="19">
        <v>551.29999999999995</v>
      </c>
      <c r="O18" s="21">
        <f t="shared" si="0"/>
        <v>1111.8999999999999</v>
      </c>
    </row>
    <row r="19" spans="1:15" s="2" customFormat="1" ht="12.75" x14ac:dyDescent="0.2">
      <c r="A19" s="45" t="s">
        <v>56</v>
      </c>
      <c r="B19" s="19">
        <v>24.7</v>
      </c>
      <c r="C19" s="19">
        <v>73.400000000000006</v>
      </c>
      <c r="D19" s="19">
        <v>92.12</v>
      </c>
      <c r="E19" s="19">
        <v>97.2</v>
      </c>
      <c r="F19" s="19">
        <v>6.9</v>
      </c>
      <c r="G19" s="19">
        <v>1.9</v>
      </c>
      <c r="H19" s="19">
        <v>13.4</v>
      </c>
      <c r="I19" s="19">
        <v>27.7</v>
      </c>
      <c r="J19" s="19">
        <v>19.600000000000001</v>
      </c>
      <c r="K19" s="19">
        <v>183.7</v>
      </c>
      <c r="L19" s="19">
        <v>3.2</v>
      </c>
      <c r="M19" s="19">
        <v>43.3</v>
      </c>
      <c r="N19" s="19">
        <v>561.9</v>
      </c>
      <c r="O19" s="21">
        <f t="shared" si="0"/>
        <v>1149.02</v>
      </c>
    </row>
    <row r="20" spans="1:15" s="2" customFormat="1" ht="12.75" x14ac:dyDescent="0.2">
      <c r="A20" s="43">
        <v>2003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2" customFormat="1" ht="12.75" x14ac:dyDescent="0.2">
      <c r="A21" s="45" t="s">
        <v>57</v>
      </c>
      <c r="B21" s="19">
        <v>22.7</v>
      </c>
      <c r="C21" s="19">
        <v>72.2</v>
      </c>
      <c r="D21" s="19">
        <v>92.9</v>
      </c>
      <c r="E21" s="19">
        <v>98.4</v>
      </c>
      <c r="F21" s="19">
        <v>7</v>
      </c>
      <c r="G21" s="19">
        <v>2</v>
      </c>
      <c r="H21" s="19">
        <v>13.3</v>
      </c>
      <c r="I21" s="19">
        <v>27.7</v>
      </c>
      <c r="J21" s="19">
        <v>20.2</v>
      </c>
      <c r="K21" s="19">
        <v>183.7</v>
      </c>
      <c r="L21" s="19">
        <v>3.1</v>
      </c>
      <c r="M21" s="19">
        <v>46.1</v>
      </c>
      <c r="N21" s="19">
        <v>557.79999999999995</v>
      </c>
      <c r="O21" s="21">
        <f t="shared" ref="O21:O31" si="1">SUM(B21:N21)</f>
        <v>1147.0999999999999</v>
      </c>
    </row>
    <row r="22" spans="1:15" s="2" customFormat="1" ht="12.75" x14ac:dyDescent="0.2">
      <c r="A22" s="45" t="s">
        <v>58</v>
      </c>
      <c r="B22" s="19">
        <v>23.5</v>
      </c>
      <c r="C22" s="19">
        <v>71</v>
      </c>
      <c r="D22" s="19">
        <v>97</v>
      </c>
      <c r="E22" s="19">
        <v>101.8</v>
      </c>
      <c r="F22" s="19">
        <v>7</v>
      </c>
      <c r="G22" s="19">
        <v>2.1</v>
      </c>
      <c r="H22" s="19">
        <v>13.2</v>
      </c>
      <c r="I22" s="19">
        <v>27.5</v>
      </c>
      <c r="J22" s="19">
        <v>19.3</v>
      </c>
      <c r="K22" s="19">
        <v>183.7</v>
      </c>
      <c r="L22" s="19">
        <v>3</v>
      </c>
      <c r="M22" s="19">
        <v>44.7</v>
      </c>
      <c r="N22" s="19">
        <v>557.9</v>
      </c>
      <c r="O22" s="21">
        <f t="shared" si="1"/>
        <v>1151.7</v>
      </c>
    </row>
    <row r="23" spans="1:15" s="2" customFormat="1" ht="12.75" x14ac:dyDescent="0.2">
      <c r="A23" s="45" t="s">
        <v>47</v>
      </c>
      <c r="B23" s="19">
        <v>27.5</v>
      </c>
      <c r="C23" s="19">
        <v>71.2</v>
      </c>
      <c r="D23" s="19">
        <v>98.6</v>
      </c>
      <c r="E23" s="19">
        <v>103.5</v>
      </c>
      <c r="F23" s="19">
        <v>7.4</v>
      </c>
      <c r="G23" s="19">
        <v>2.1</v>
      </c>
      <c r="H23" s="19">
        <v>13.2</v>
      </c>
      <c r="I23" s="19">
        <v>27.5</v>
      </c>
      <c r="J23" s="19">
        <v>19.3</v>
      </c>
      <c r="K23" s="19">
        <v>183.7</v>
      </c>
      <c r="L23" s="19">
        <v>2.9</v>
      </c>
      <c r="M23" s="19">
        <v>43.8</v>
      </c>
      <c r="N23" s="19">
        <v>557.4</v>
      </c>
      <c r="O23" s="21">
        <f t="shared" si="1"/>
        <v>1158.0999999999999</v>
      </c>
    </row>
    <row r="24" spans="1:15" s="2" customFormat="1" ht="12.75" x14ac:dyDescent="0.2">
      <c r="A24" s="45" t="s">
        <v>48</v>
      </c>
      <c r="B24" s="19">
        <v>27.7</v>
      </c>
      <c r="C24" s="19">
        <v>72.900000000000006</v>
      </c>
      <c r="D24" s="19">
        <v>99.5</v>
      </c>
      <c r="E24" s="19">
        <v>103.9</v>
      </c>
      <c r="F24" s="19">
        <v>7.1</v>
      </c>
      <c r="G24" s="19">
        <v>2.2999999999999998</v>
      </c>
      <c r="H24" s="19">
        <v>13.1</v>
      </c>
      <c r="I24" s="19">
        <v>27.9</v>
      </c>
      <c r="J24" s="19">
        <v>18.2</v>
      </c>
      <c r="K24" s="19">
        <v>182.3</v>
      </c>
      <c r="L24" s="19">
        <v>2.9</v>
      </c>
      <c r="M24" s="19">
        <v>43.6</v>
      </c>
      <c r="N24" s="19">
        <v>552.1</v>
      </c>
      <c r="O24" s="21">
        <f t="shared" si="1"/>
        <v>1153.5</v>
      </c>
    </row>
    <row r="25" spans="1:15" s="2" customFormat="1" ht="12.75" x14ac:dyDescent="0.2">
      <c r="A25" s="45" t="s">
        <v>49</v>
      </c>
      <c r="B25" s="19">
        <v>29.3</v>
      </c>
      <c r="C25" s="19">
        <v>72.5</v>
      </c>
      <c r="D25" s="19">
        <v>101.4</v>
      </c>
      <c r="E25" s="19">
        <v>107.3</v>
      </c>
      <c r="F25" s="19">
        <v>7.5</v>
      </c>
      <c r="G25" s="19">
        <v>2.2999999999999998</v>
      </c>
      <c r="H25" s="19">
        <v>13.1</v>
      </c>
      <c r="I25" s="19">
        <v>27.6</v>
      </c>
      <c r="J25" s="19">
        <v>18.8</v>
      </c>
      <c r="K25" s="19">
        <v>181.8</v>
      </c>
      <c r="L25" s="19">
        <v>2.9</v>
      </c>
      <c r="M25" s="19">
        <v>43.4</v>
      </c>
      <c r="N25" s="19">
        <v>582.29999999999995</v>
      </c>
      <c r="O25" s="21">
        <f t="shared" si="1"/>
        <v>1190.2</v>
      </c>
    </row>
    <row r="26" spans="1:15" s="2" customFormat="1" ht="12.75" x14ac:dyDescent="0.2">
      <c r="A26" s="45" t="s">
        <v>50</v>
      </c>
      <c r="B26" s="19">
        <v>28.2</v>
      </c>
      <c r="C26" s="19">
        <v>73.400000000000006</v>
      </c>
      <c r="D26" s="19">
        <f>55.1+46.8</f>
        <v>101.9</v>
      </c>
      <c r="E26" s="19">
        <v>110.8</v>
      </c>
      <c r="F26" s="19">
        <v>7.5</v>
      </c>
      <c r="G26" s="19">
        <v>2.2999999999999998</v>
      </c>
      <c r="H26" s="19">
        <f>9.8+2.7</f>
        <v>12.5</v>
      </c>
      <c r="I26" s="19">
        <f>18.5+9.2</f>
        <v>27.7</v>
      </c>
      <c r="J26" s="19">
        <v>17.8</v>
      </c>
      <c r="K26" s="19">
        <v>180.3</v>
      </c>
      <c r="L26" s="19">
        <v>2.6</v>
      </c>
      <c r="M26" s="19">
        <v>38.700000000000003</v>
      </c>
      <c r="N26" s="19">
        <v>767.9</v>
      </c>
      <c r="O26" s="21">
        <f t="shared" si="1"/>
        <v>1371.6000000000001</v>
      </c>
    </row>
    <row r="27" spans="1:15" s="2" customFormat="1" ht="12.75" x14ac:dyDescent="0.2">
      <c r="A27" s="45" t="s">
        <v>51</v>
      </c>
      <c r="B27" s="19">
        <v>28</v>
      </c>
      <c r="C27" s="19">
        <v>73.099999999999994</v>
      </c>
      <c r="D27" s="19">
        <v>102.7</v>
      </c>
      <c r="E27" s="19">
        <v>112.1</v>
      </c>
      <c r="F27" s="19">
        <v>7.6</v>
      </c>
      <c r="G27" s="19">
        <v>2.4</v>
      </c>
      <c r="H27" s="19">
        <v>12.5</v>
      </c>
      <c r="I27" s="19">
        <v>24.7</v>
      </c>
      <c r="J27" s="19">
        <v>17.399999999999999</v>
      </c>
      <c r="K27" s="19">
        <v>180.3</v>
      </c>
      <c r="L27" s="19">
        <f>1.9+5.9</f>
        <v>7.8000000000000007</v>
      </c>
      <c r="M27" s="19">
        <v>9.9</v>
      </c>
      <c r="N27" s="19">
        <f>798.3-5.9</f>
        <v>792.4</v>
      </c>
      <c r="O27" s="21">
        <f t="shared" si="1"/>
        <v>1370.8999999999999</v>
      </c>
    </row>
    <row r="28" spans="1:15" s="2" customFormat="1" ht="12.75" x14ac:dyDescent="0.2">
      <c r="A28" s="45" t="s">
        <v>52</v>
      </c>
      <c r="B28" s="19">
        <v>27</v>
      </c>
      <c r="C28" s="19">
        <v>71.900000000000006</v>
      </c>
      <c r="D28" s="19">
        <v>102.9</v>
      </c>
      <c r="E28" s="19">
        <v>114</v>
      </c>
      <c r="F28" s="19">
        <v>7.6</v>
      </c>
      <c r="G28" s="19">
        <v>2.4</v>
      </c>
      <c r="H28" s="19">
        <v>12.3</v>
      </c>
      <c r="I28" s="19">
        <v>27.4</v>
      </c>
      <c r="J28" s="19">
        <v>17</v>
      </c>
      <c r="K28" s="19">
        <v>179.7</v>
      </c>
      <c r="L28" s="19">
        <f>1.9+6.3</f>
        <v>8.1999999999999993</v>
      </c>
      <c r="M28" s="19">
        <v>9.8000000000000007</v>
      </c>
      <c r="N28" s="19">
        <f>796.1-6.3</f>
        <v>789.80000000000007</v>
      </c>
      <c r="O28" s="21">
        <f t="shared" si="1"/>
        <v>1370</v>
      </c>
    </row>
    <row r="29" spans="1:15" s="2" customFormat="1" ht="12.75" x14ac:dyDescent="0.2">
      <c r="A29" s="45" t="s">
        <v>59</v>
      </c>
      <c r="B29" s="19">
        <v>28.2</v>
      </c>
      <c r="C29" s="19">
        <v>71.3</v>
      </c>
      <c r="D29" s="19">
        <v>102.2</v>
      </c>
      <c r="E29" s="19">
        <v>115.1</v>
      </c>
      <c r="F29" s="19">
        <v>8.1</v>
      </c>
      <c r="G29" s="19">
        <v>2.2999999999999998</v>
      </c>
      <c r="H29" s="19">
        <v>12.3</v>
      </c>
      <c r="I29" s="19">
        <v>28.3</v>
      </c>
      <c r="J29" s="19">
        <v>18</v>
      </c>
      <c r="K29" s="19">
        <v>179.7</v>
      </c>
      <c r="L29" s="19">
        <f>1.9+7.3</f>
        <v>9.1999999999999993</v>
      </c>
      <c r="M29" s="19">
        <v>9.6999999999999993</v>
      </c>
      <c r="N29" s="19">
        <f>776-7.3</f>
        <v>768.7</v>
      </c>
      <c r="O29" s="21">
        <f t="shared" si="1"/>
        <v>1353.1000000000001</v>
      </c>
    </row>
    <row r="30" spans="1:15" s="2" customFormat="1" ht="12.75" x14ac:dyDescent="0.2">
      <c r="A30" s="45" t="s">
        <v>54</v>
      </c>
      <c r="B30" s="19">
        <v>28.1</v>
      </c>
      <c r="C30" s="19">
        <v>71.099999999999994</v>
      </c>
      <c r="D30" s="19">
        <v>103.4</v>
      </c>
      <c r="E30" s="19">
        <v>118.5</v>
      </c>
      <c r="F30" s="19">
        <v>7.8</v>
      </c>
      <c r="G30" s="19">
        <v>2.2000000000000002</v>
      </c>
      <c r="H30" s="19">
        <v>12.2</v>
      </c>
      <c r="I30" s="19">
        <v>27.8</v>
      </c>
      <c r="J30" s="19">
        <v>16.899999999999999</v>
      </c>
      <c r="K30" s="19">
        <v>178.3</v>
      </c>
      <c r="L30" s="19">
        <f>1.9+8.1</f>
        <v>10</v>
      </c>
      <c r="M30" s="19">
        <v>8.9</v>
      </c>
      <c r="N30" s="19">
        <f>772.7-8.1</f>
        <v>764.6</v>
      </c>
      <c r="O30" s="21">
        <f t="shared" si="1"/>
        <v>1349.8</v>
      </c>
    </row>
    <row r="31" spans="1:15" s="2" customFormat="1" ht="12.75" x14ac:dyDescent="0.2">
      <c r="A31" s="45" t="s">
        <v>55</v>
      </c>
      <c r="B31" s="19">
        <v>28.8</v>
      </c>
      <c r="C31" s="19">
        <v>70.8</v>
      </c>
      <c r="D31" s="19">
        <v>107.2</v>
      </c>
      <c r="E31" s="19">
        <v>120.5</v>
      </c>
      <c r="F31" s="19">
        <v>7.8</v>
      </c>
      <c r="G31" s="19">
        <v>2.2000000000000002</v>
      </c>
      <c r="H31" s="19">
        <v>12.2</v>
      </c>
      <c r="I31" s="19">
        <v>27.8</v>
      </c>
      <c r="J31" s="19">
        <v>17.100000000000001</v>
      </c>
      <c r="K31" s="19">
        <v>177.8</v>
      </c>
      <c r="L31" s="19">
        <f>1.9+8.4</f>
        <v>10.3</v>
      </c>
      <c r="M31" s="19">
        <v>8.9</v>
      </c>
      <c r="N31" s="19">
        <f>849.1-8.4</f>
        <v>840.7</v>
      </c>
      <c r="O31" s="21">
        <f t="shared" si="1"/>
        <v>1432.1</v>
      </c>
    </row>
    <row r="32" spans="1:15" s="2" customFormat="1" ht="12.75" x14ac:dyDescent="0.2">
      <c r="A32" s="45" t="s">
        <v>56</v>
      </c>
      <c r="B32" s="19">
        <v>29.9</v>
      </c>
      <c r="C32" s="19">
        <v>71</v>
      </c>
      <c r="D32" s="19">
        <v>106.9</v>
      </c>
      <c r="E32" s="19">
        <v>126.8</v>
      </c>
      <c r="F32" s="19">
        <v>7.9</v>
      </c>
      <c r="G32" s="19">
        <v>2.2000000000000002</v>
      </c>
      <c r="H32" s="19">
        <v>11.7</v>
      </c>
      <c r="I32" s="19">
        <v>27.3</v>
      </c>
      <c r="J32" s="19">
        <v>16.600000000000001</v>
      </c>
      <c r="K32" s="19">
        <v>176.6</v>
      </c>
      <c r="L32" s="19">
        <f>1.4+8.4</f>
        <v>9.8000000000000007</v>
      </c>
      <c r="M32" s="19">
        <v>8.8000000000000007</v>
      </c>
      <c r="N32" s="19">
        <f>912.3-8.4</f>
        <v>903.9</v>
      </c>
      <c r="O32" s="21">
        <f>SUM(B32:N32)</f>
        <v>1499.3999999999999</v>
      </c>
    </row>
    <row r="33" spans="1:15" s="2" customFormat="1" ht="12.75" x14ac:dyDescent="0.2">
      <c r="A33" s="43">
        <v>2004</v>
      </c>
      <c r="B33" s="22"/>
      <c r="C33" s="22"/>
      <c r="D33" s="22" t="s">
        <v>0</v>
      </c>
      <c r="E33" s="22" t="s">
        <v>0</v>
      </c>
      <c r="F33" s="22" t="s">
        <v>0</v>
      </c>
      <c r="G33" s="22" t="s">
        <v>0</v>
      </c>
      <c r="H33" s="22" t="s">
        <v>0</v>
      </c>
      <c r="I33" s="22" t="s">
        <v>0</v>
      </c>
      <c r="J33" s="22" t="s">
        <v>0</v>
      </c>
      <c r="K33" s="22" t="s">
        <v>0</v>
      </c>
      <c r="L33" s="22" t="s">
        <v>0</v>
      </c>
      <c r="M33" s="22" t="s">
        <v>0</v>
      </c>
      <c r="N33" s="22" t="s">
        <v>0</v>
      </c>
      <c r="O33" s="22"/>
    </row>
    <row r="34" spans="1:15" s="2" customFormat="1" ht="12.75" x14ac:dyDescent="0.2">
      <c r="A34" s="45" t="s">
        <v>57</v>
      </c>
      <c r="B34" s="19">
        <v>31.9</v>
      </c>
      <c r="C34" s="19">
        <v>70.099999999999994</v>
      </c>
      <c r="D34" s="19">
        <v>107.8</v>
      </c>
      <c r="E34" s="19">
        <v>127.9</v>
      </c>
      <c r="F34" s="19">
        <v>8</v>
      </c>
      <c r="G34" s="19">
        <v>2.2999999999999998</v>
      </c>
      <c r="H34" s="19">
        <v>11.6</v>
      </c>
      <c r="I34" s="19">
        <v>30</v>
      </c>
      <c r="J34" s="19">
        <v>16.899999999999999</v>
      </c>
      <c r="K34" s="19">
        <v>176.6</v>
      </c>
      <c r="L34" s="19">
        <f>1.4+8.4</f>
        <v>9.8000000000000007</v>
      </c>
      <c r="M34" s="19">
        <v>8.5</v>
      </c>
      <c r="N34" s="19">
        <v>945.5</v>
      </c>
      <c r="O34" s="21">
        <f t="shared" ref="O34:O44" si="2">SUM(B34:N34)</f>
        <v>1546.9</v>
      </c>
    </row>
    <row r="35" spans="1:15" s="2" customFormat="1" ht="12.75" x14ac:dyDescent="0.2">
      <c r="A35" s="45" t="s">
        <v>58</v>
      </c>
      <c r="B35" s="19">
        <v>31.8</v>
      </c>
      <c r="C35" s="19">
        <v>69.099999999999994</v>
      </c>
      <c r="D35" s="19">
        <v>108.5</v>
      </c>
      <c r="E35" s="19">
        <v>129.6</v>
      </c>
      <c r="F35" s="19">
        <v>8</v>
      </c>
      <c r="G35" s="19">
        <v>2.4</v>
      </c>
      <c r="H35" s="19">
        <v>11.6</v>
      </c>
      <c r="I35" s="19">
        <v>30.1</v>
      </c>
      <c r="J35" s="19">
        <v>17.3</v>
      </c>
      <c r="K35" s="19">
        <v>176</v>
      </c>
      <c r="L35" s="19">
        <f>1.4+9</f>
        <v>10.4</v>
      </c>
      <c r="M35" s="19">
        <v>8.4</v>
      </c>
      <c r="N35" s="19">
        <v>945.4</v>
      </c>
      <c r="O35" s="21">
        <f t="shared" si="2"/>
        <v>1548.6</v>
      </c>
    </row>
    <row r="36" spans="1:15" s="2" customFormat="1" ht="12.75" x14ac:dyDescent="0.2">
      <c r="A36" s="45" t="s">
        <v>47</v>
      </c>
      <c r="B36" s="19">
        <v>31</v>
      </c>
      <c r="C36" s="19">
        <v>69.3</v>
      </c>
      <c r="D36" s="19">
        <v>107.8</v>
      </c>
      <c r="E36" s="19">
        <v>130.9</v>
      </c>
      <c r="F36" s="19">
        <v>8</v>
      </c>
      <c r="G36" s="19">
        <v>2.4</v>
      </c>
      <c r="H36" s="19">
        <v>11.5</v>
      </c>
      <c r="I36" s="19">
        <v>30.1</v>
      </c>
      <c r="J36" s="19">
        <v>17.100000000000001</v>
      </c>
      <c r="K36" s="19">
        <v>186</v>
      </c>
      <c r="L36" s="19">
        <f>1.4+9</f>
        <v>10.4</v>
      </c>
      <c r="M36" s="19">
        <v>8.3000000000000007</v>
      </c>
      <c r="N36" s="19">
        <v>968</v>
      </c>
      <c r="O36" s="21">
        <f t="shared" si="2"/>
        <v>1580.8</v>
      </c>
    </row>
    <row r="37" spans="1:15" s="2" customFormat="1" ht="12.75" x14ac:dyDescent="0.2">
      <c r="A37" s="45" t="s">
        <v>48</v>
      </c>
      <c r="B37" s="19">
        <v>30.4</v>
      </c>
      <c r="C37" s="19">
        <v>70.099999999999994</v>
      </c>
      <c r="D37" s="19">
        <v>109.6</v>
      </c>
      <c r="E37" s="19">
        <v>132.80000000000001</v>
      </c>
      <c r="F37" s="19">
        <v>7.7</v>
      </c>
      <c r="G37" s="19">
        <v>2.1</v>
      </c>
      <c r="H37" s="19">
        <v>11.3</v>
      </c>
      <c r="I37" s="19">
        <v>29.8</v>
      </c>
      <c r="J37" s="19">
        <v>16.5</v>
      </c>
      <c r="K37" s="19">
        <v>184.7</v>
      </c>
      <c r="L37" s="19">
        <f>1.4+9</f>
        <v>10.4</v>
      </c>
      <c r="M37" s="19">
        <v>7.6</v>
      </c>
      <c r="N37" s="19">
        <v>963.9</v>
      </c>
      <c r="O37" s="21">
        <f t="shared" si="2"/>
        <v>1576.9</v>
      </c>
    </row>
    <row r="38" spans="1:15" s="2" customFormat="1" ht="12.75" x14ac:dyDescent="0.2">
      <c r="A38" s="45" t="s">
        <v>49</v>
      </c>
      <c r="B38" s="19">
        <v>31.1</v>
      </c>
      <c r="C38" s="19">
        <v>69.5</v>
      </c>
      <c r="D38" s="19">
        <v>109.9</v>
      </c>
      <c r="E38" s="19">
        <v>132.1</v>
      </c>
      <c r="F38" s="19">
        <v>7.7</v>
      </c>
      <c r="G38" s="19">
        <v>2.1</v>
      </c>
      <c r="H38" s="19">
        <v>11.3</v>
      </c>
      <c r="I38" s="19">
        <v>29.8</v>
      </c>
      <c r="J38" s="19">
        <v>17.2</v>
      </c>
      <c r="K38" s="19">
        <v>184.2</v>
      </c>
      <c r="L38" s="19">
        <f>1.4+9</f>
        <v>10.4</v>
      </c>
      <c r="M38" s="19">
        <v>7.5</v>
      </c>
      <c r="N38" s="19">
        <v>963.5</v>
      </c>
      <c r="O38" s="21">
        <f t="shared" si="2"/>
        <v>1576.3000000000002</v>
      </c>
    </row>
    <row r="39" spans="1:15" s="2" customFormat="1" ht="12.75" x14ac:dyDescent="0.2">
      <c r="A39" s="45" t="s">
        <v>50</v>
      </c>
      <c r="B39" s="19">
        <v>30.7</v>
      </c>
      <c r="C39" s="19">
        <v>69.8</v>
      </c>
      <c r="D39" s="19">
        <v>109.1</v>
      </c>
      <c r="E39" s="19">
        <v>137.19999999999999</v>
      </c>
      <c r="F39" s="19">
        <v>7.8</v>
      </c>
      <c r="G39" s="19">
        <v>2.1</v>
      </c>
      <c r="H39" s="19">
        <v>10.8</v>
      </c>
      <c r="I39" s="19">
        <v>29.4</v>
      </c>
      <c r="J39" s="19">
        <v>16.899999999999999</v>
      </c>
      <c r="K39" s="19">
        <v>182.6</v>
      </c>
      <c r="L39" s="19">
        <f>1.3+9</f>
        <v>10.3</v>
      </c>
      <c r="M39" s="19">
        <v>7.4</v>
      </c>
      <c r="N39" s="19">
        <v>959.9</v>
      </c>
      <c r="O39" s="21">
        <f t="shared" si="2"/>
        <v>1574</v>
      </c>
    </row>
    <row r="40" spans="1:15" s="2" customFormat="1" ht="12.75" x14ac:dyDescent="0.2">
      <c r="A40" s="45" t="s">
        <v>51</v>
      </c>
      <c r="B40" s="19">
        <v>30.4</v>
      </c>
      <c r="C40" s="19">
        <v>69.099999999999994</v>
      </c>
      <c r="D40" s="19">
        <v>117.9</v>
      </c>
      <c r="E40" s="19">
        <v>137.30000000000001</v>
      </c>
      <c r="F40" s="19">
        <v>7.8</v>
      </c>
      <c r="G40" s="19">
        <v>2.1</v>
      </c>
      <c r="H40" s="19">
        <v>10.8</v>
      </c>
      <c r="I40" s="19">
        <v>29.4</v>
      </c>
      <c r="J40" s="19">
        <v>14.3</v>
      </c>
      <c r="K40" s="19">
        <v>182.6</v>
      </c>
      <c r="L40" s="19">
        <v>10.3</v>
      </c>
      <c r="M40" s="19">
        <v>7.2</v>
      </c>
      <c r="N40" s="19">
        <v>958.6</v>
      </c>
      <c r="O40" s="21">
        <f t="shared" si="2"/>
        <v>1577.8000000000002</v>
      </c>
    </row>
    <row r="41" spans="1:15" s="2" customFormat="1" ht="12.75" x14ac:dyDescent="0.2">
      <c r="A41" s="45" t="s">
        <v>52</v>
      </c>
      <c r="B41" s="19">
        <v>30.5</v>
      </c>
      <c r="C41" s="19">
        <v>67.8</v>
      </c>
      <c r="D41" s="19">
        <v>120.5</v>
      </c>
      <c r="E41" s="19">
        <v>137.80000000000001</v>
      </c>
      <c r="F41" s="19">
        <v>7.8</v>
      </c>
      <c r="G41" s="19">
        <v>2.2000000000000002</v>
      </c>
      <c r="H41" s="19">
        <v>10.6</v>
      </c>
      <c r="I41" s="19">
        <v>29.6</v>
      </c>
      <c r="J41" s="19">
        <v>14.1</v>
      </c>
      <c r="K41" s="19">
        <v>180.7</v>
      </c>
      <c r="L41" s="19">
        <f>1.2+9</f>
        <v>10.199999999999999</v>
      </c>
      <c r="M41" s="19">
        <v>7.1</v>
      </c>
      <c r="N41" s="19">
        <v>958.5</v>
      </c>
      <c r="O41" s="21">
        <f t="shared" si="2"/>
        <v>1577.4</v>
      </c>
    </row>
    <row r="42" spans="1:15" s="2" customFormat="1" ht="12.75" x14ac:dyDescent="0.2">
      <c r="A42" s="45" t="s">
        <v>59</v>
      </c>
      <c r="B42" s="19">
        <v>30.8</v>
      </c>
      <c r="C42" s="19">
        <v>67.8</v>
      </c>
      <c r="D42" s="19">
        <v>120.4</v>
      </c>
      <c r="E42" s="19">
        <v>138.30000000000001</v>
      </c>
      <c r="F42" s="19">
        <v>7.9</v>
      </c>
      <c r="G42" s="19">
        <v>2.2000000000000002</v>
      </c>
      <c r="H42" s="19">
        <v>10.6</v>
      </c>
      <c r="I42" s="19">
        <v>29.8</v>
      </c>
      <c r="J42" s="19">
        <v>14.1</v>
      </c>
      <c r="K42" s="19">
        <v>180.8</v>
      </c>
      <c r="L42" s="19">
        <f>1.2+9</f>
        <v>10.199999999999999</v>
      </c>
      <c r="M42" s="19">
        <v>6.9</v>
      </c>
      <c r="N42" s="19">
        <v>957.1</v>
      </c>
      <c r="O42" s="21">
        <f t="shared" si="2"/>
        <v>1576.9</v>
      </c>
    </row>
    <row r="43" spans="1:15" s="2" customFormat="1" ht="12.75" x14ac:dyDescent="0.2">
      <c r="A43" s="45" t="s">
        <v>54</v>
      </c>
      <c r="B43" s="19">
        <v>31.5</v>
      </c>
      <c r="C43" s="19">
        <v>67.599999999999994</v>
      </c>
      <c r="D43" s="19">
        <v>122.5</v>
      </c>
      <c r="E43" s="19">
        <v>139.1</v>
      </c>
      <c r="F43" s="19">
        <v>7.6</v>
      </c>
      <c r="G43" s="19">
        <v>1.8</v>
      </c>
      <c r="H43" s="19">
        <v>10.5</v>
      </c>
      <c r="I43" s="19">
        <v>29.3</v>
      </c>
      <c r="J43" s="19">
        <v>12.9</v>
      </c>
      <c r="K43" s="19">
        <v>179.4</v>
      </c>
      <c r="L43" s="19">
        <v>10.199999999999999</v>
      </c>
      <c r="M43" s="19">
        <v>6.3</v>
      </c>
      <c r="N43" s="23">
        <v>1083.0999999999999</v>
      </c>
      <c r="O43" s="21">
        <f t="shared" si="2"/>
        <v>1701.8</v>
      </c>
    </row>
    <row r="44" spans="1:15" s="2" customFormat="1" ht="12.75" x14ac:dyDescent="0.2">
      <c r="A44" s="45" t="s">
        <v>55</v>
      </c>
      <c r="B44" s="19">
        <v>32.6</v>
      </c>
      <c r="C44" s="19">
        <v>67.599999999999994</v>
      </c>
      <c r="D44" s="19">
        <v>124.9</v>
      </c>
      <c r="E44" s="19">
        <v>137.4</v>
      </c>
      <c r="F44" s="19">
        <v>7.6</v>
      </c>
      <c r="G44" s="19">
        <v>2.1</v>
      </c>
      <c r="H44" s="19">
        <v>10.5</v>
      </c>
      <c r="I44" s="19">
        <v>29.3</v>
      </c>
      <c r="J44" s="19">
        <v>13.3</v>
      </c>
      <c r="K44" s="19">
        <v>199.4</v>
      </c>
      <c r="L44" s="19">
        <v>10.199999999999999</v>
      </c>
      <c r="M44" s="19">
        <v>6.2</v>
      </c>
      <c r="N44" s="23">
        <v>1240.5999999999999</v>
      </c>
      <c r="O44" s="21">
        <f t="shared" si="2"/>
        <v>1881.7</v>
      </c>
    </row>
    <row r="45" spans="1:15" s="2" customFormat="1" ht="12.75" x14ac:dyDescent="0.2">
      <c r="A45" s="45" t="s">
        <v>56</v>
      </c>
      <c r="B45" s="19">
        <v>33</v>
      </c>
      <c r="C45" s="19">
        <v>67.7</v>
      </c>
      <c r="D45" s="19">
        <v>127.9</v>
      </c>
      <c r="E45" s="19">
        <v>137.5</v>
      </c>
      <c r="F45" s="19">
        <v>7.8</v>
      </c>
      <c r="G45" s="19">
        <v>2.1</v>
      </c>
      <c r="H45" s="19">
        <v>9.9</v>
      </c>
      <c r="I45" s="19">
        <v>28.7</v>
      </c>
      <c r="J45" s="19">
        <v>12.4</v>
      </c>
      <c r="K45" s="19">
        <v>198.6</v>
      </c>
      <c r="L45" s="19">
        <v>10.1</v>
      </c>
      <c r="M45" s="19">
        <v>6.1</v>
      </c>
      <c r="N45" s="23">
        <v>1056.3</v>
      </c>
      <c r="O45" s="21">
        <f>SUM(B45:N45)</f>
        <v>1698.1</v>
      </c>
    </row>
    <row r="46" spans="1:15" s="2" customFormat="1" ht="15" customHeight="1" x14ac:dyDescent="0.2">
      <c r="A46" s="43">
        <v>2005</v>
      </c>
      <c r="B46" s="22"/>
      <c r="C46" s="22"/>
      <c r="D46" s="22" t="s">
        <v>0</v>
      </c>
      <c r="E46" s="22" t="s">
        <v>0</v>
      </c>
      <c r="F46" s="22" t="s">
        <v>0</v>
      </c>
      <c r="G46" s="22" t="s">
        <v>0</v>
      </c>
      <c r="H46" s="22" t="s">
        <v>0</v>
      </c>
      <c r="I46" s="22" t="s">
        <v>0</v>
      </c>
      <c r="J46" s="22" t="s">
        <v>0</v>
      </c>
      <c r="K46" s="22" t="s">
        <v>0</v>
      </c>
      <c r="L46" s="22" t="s">
        <v>0</v>
      </c>
      <c r="M46" s="22" t="s">
        <v>0</v>
      </c>
      <c r="N46" s="24" t="s">
        <v>0</v>
      </c>
      <c r="O46" s="22"/>
    </row>
    <row r="47" spans="1:15" s="2" customFormat="1" ht="12.75" x14ac:dyDescent="0.2">
      <c r="A47" s="45" t="s">
        <v>57</v>
      </c>
      <c r="B47" s="19">
        <v>31.6</v>
      </c>
      <c r="C47" s="19">
        <v>66.599999999999994</v>
      </c>
      <c r="D47" s="19">
        <v>128.80000000000001</v>
      </c>
      <c r="E47" s="19">
        <v>139.9</v>
      </c>
      <c r="F47" s="19">
        <v>7.8</v>
      </c>
      <c r="G47" s="19">
        <v>2.1</v>
      </c>
      <c r="H47" s="19">
        <v>9.9</v>
      </c>
      <c r="I47" s="19">
        <v>29</v>
      </c>
      <c r="J47" s="19">
        <v>12.1</v>
      </c>
      <c r="K47" s="19">
        <v>228.6</v>
      </c>
      <c r="L47" s="19">
        <v>10.1</v>
      </c>
      <c r="M47" s="19">
        <v>5.9</v>
      </c>
      <c r="N47" s="23">
        <v>1075.2</v>
      </c>
      <c r="O47" s="21">
        <f t="shared" ref="O47:O57" si="3">SUM(B47:N47)</f>
        <v>1747.6</v>
      </c>
    </row>
    <row r="48" spans="1:15" s="2" customFormat="1" ht="12.75" x14ac:dyDescent="0.2">
      <c r="A48" s="45" t="s">
        <v>58</v>
      </c>
      <c r="B48" s="19">
        <v>32.200000000000003</v>
      </c>
      <c r="C48" s="19">
        <v>65.099999999999994</v>
      </c>
      <c r="D48" s="19">
        <v>129.6</v>
      </c>
      <c r="E48" s="19">
        <v>141.4</v>
      </c>
      <c r="F48" s="19">
        <v>7.8</v>
      </c>
      <c r="G48" s="19">
        <v>2.1</v>
      </c>
      <c r="H48" s="19">
        <v>9.6999999999999993</v>
      </c>
      <c r="I48" s="19">
        <v>29</v>
      </c>
      <c r="J48" s="19">
        <v>12.3</v>
      </c>
      <c r="K48" s="19">
        <v>224.8</v>
      </c>
      <c r="L48" s="19">
        <v>10.1</v>
      </c>
      <c r="M48" s="19">
        <v>5.7</v>
      </c>
      <c r="N48" s="23">
        <v>1086</v>
      </c>
      <c r="O48" s="21">
        <f t="shared" si="3"/>
        <v>1755.8000000000002</v>
      </c>
    </row>
    <row r="49" spans="1:15" s="2" customFormat="1" ht="12.75" x14ac:dyDescent="0.2">
      <c r="A49" s="45" t="s">
        <v>47</v>
      </c>
      <c r="B49" s="19">
        <v>31.4</v>
      </c>
      <c r="C49" s="19">
        <v>65.099999999999994</v>
      </c>
      <c r="D49" s="19">
        <v>131.1</v>
      </c>
      <c r="E49" s="19">
        <v>141.30000000000001</v>
      </c>
      <c r="F49" s="19">
        <v>7.8</v>
      </c>
      <c r="G49" s="19">
        <v>2.1</v>
      </c>
      <c r="H49" s="19">
        <v>9.6999999999999993</v>
      </c>
      <c r="I49" s="19">
        <v>29.1</v>
      </c>
      <c r="J49" s="19">
        <v>12</v>
      </c>
      <c r="K49" s="19">
        <v>225.7</v>
      </c>
      <c r="L49" s="19">
        <v>10.1</v>
      </c>
      <c r="M49" s="19">
        <v>5.6</v>
      </c>
      <c r="N49" s="23">
        <v>1360</v>
      </c>
      <c r="O49" s="21">
        <f t="shared" si="3"/>
        <v>2031</v>
      </c>
    </row>
    <row r="50" spans="1:15" s="2" customFormat="1" ht="12.75" x14ac:dyDescent="0.2">
      <c r="A50" s="45" t="s">
        <v>48</v>
      </c>
      <c r="B50" s="19">
        <v>31.2</v>
      </c>
      <c r="C50" s="19">
        <v>64.900000000000006</v>
      </c>
      <c r="D50" s="19">
        <v>131.5</v>
      </c>
      <c r="E50" s="19">
        <v>141.5</v>
      </c>
      <c r="F50" s="19">
        <v>7.6</v>
      </c>
      <c r="G50" s="19">
        <v>1.7</v>
      </c>
      <c r="H50" s="19">
        <v>9.6999999999999993</v>
      </c>
      <c r="I50" s="19">
        <v>28.6</v>
      </c>
      <c r="J50" s="19">
        <v>11.7</v>
      </c>
      <c r="K50" s="19">
        <v>224.3</v>
      </c>
      <c r="L50" s="19">
        <v>10.1</v>
      </c>
      <c r="M50" s="19">
        <v>5</v>
      </c>
      <c r="N50" s="23">
        <v>1270.0999999999999</v>
      </c>
      <c r="O50" s="21">
        <f t="shared" si="3"/>
        <v>1937.9</v>
      </c>
    </row>
    <row r="51" spans="1:15" s="2" customFormat="1" ht="12.75" x14ac:dyDescent="0.2">
      <c r="A51" s="45" t="s">
        <v>49</v>
      </c>
      <c r="B51" s="19">
        <v>29.9</v>
      </c>
      <c r="C51" s="19">
        <v>64.3</v>
      </c>
      <c r="D51" s="19">
        <v>133.19999999999999</v>
      </c>
      <c r="E51" s="19">
        <v>141.69999999999999</v>
      </c>
      <c r="F51" s="19">
        <v>7.6</v>
      </c>
      <c r="G51" s="19">
        <v>1.7</v>
      </c>
      <c r="H51" s="19">
        <v>9.6</v>
      </c>
      <c r="I51" s="19">
        <v>28.6</v>
      </c>
      <c r="J51" s="19">
        <v>11</v>
      </c>
      <c r="K51" s="19">
        <v>219.3</v>
      </c>
      <c r="L51" s="19">
        <v>10.1</v>
      </c>
      <c r="M51" s="19">
        <v>4.9000000000000004</v>
      </c>
      <c r="N51" s="23">
        <v>1269.5999999999999</v>
      </c>
      <c r="O51" s="21">
        <f t="shared" si="3"/>
        <v>1931.5</v>
      </c>
    </row>
    <row r="52" spans="1:15" s="2" customFormat="1" ht="12.75" x14ac:dyDescent="0.2">
      <c r="A52" s="45" t="s">
        <v>50</v>
      </c>
      <c r="B52" s="19">
        <v>29.3</v>
      </c>
      <c r="C52" s="19">
        <v>64.599999999999994</v>
      </c>
      <c r="D52" s="19">
        <v>133</v>
      </c>
      <c r="E52" s="19">
        <v>141.80000000000001</v>
      </c>
      <c r="F52" s="19">
        <v>7.6</v>
      </c>
      <c r="G52" s="19">
        <v>1.7</v>
      </c>
      <c r="H52" s="19">
        <v>9</v>
      </c>
      <c r="I52" s="19">
        <v>28.6</v>
      </c>
      <c r="J52" s="19">
        <v>9.9</v>
      </c>
      <c r="K52" s="19">
        <v>222.9</v>
      </c>
      <c r="L52" s="19">
        <v>10</v>
      </c>
      <c r="M52" s="19">
        <v>4.5999999999999996</v>
      </c>
      <c r="N52" s="23">
        <v>1208</v>
      </c>
      <c r="O52" s="21">
        <f t="shared" si="3"/>
        <v>1871</v>
      </c>
    </row>
    <row r="53" spans="1:15" s="2" customFormat="1" ht="12.75" x14ac:dyDescent="0.2">
      <c r="A53" s="45" t="s">
        <v>51</v>
      </c>
      <c r="B53" s="19">
        <v>29.1</v>
      </c>
      <c r="C53" s="19">
        <v>64</v>
      </c>
      <c r="D53" s="19">
        <v>133.69999999999999</v>
      </c>
      <c r="E53" s="19">
        <v>141.30000000000001</v>
      </c>
      <c r="F53" s="19">
        <v>7.6</v>
      </c>
      <c r="G53" s="19">
        <v>1.7</v>
      </c>
      <c r="H53" s="19">
        <v>9</v>
      </c>
      <c r="I53" s="19">
        <v>28.1</v>
      </c>
      <c r="J53" s="19">
        <v>9.6</v>
      </c>
      <c r="K53" s="19">
        <v>222.9</v>
      </c>
      <c r="L53" s="19">
        <v>9.9</v>
      </c>
      <c r="M53" s="19">
        <v>4.2</v>
      </c>
      <c r="N53" s="23">
        <v>1207.5</v>
      </c>
      <c r="O53" s="21">
        <f t="shared" si="3"/>
        <v>1868.6000000000001</v>
      </c>
    </row>
    <row r="54" spans="1:15" s="2" customFormat="1" ht="12.75" x14ac:dyDescent="0.2">
      <c r="A54" s="45" t="s">
        <v>52</v>
      </c>
      <c r="B54" s="19">
        <v>29.2</v>
      </c>
      <c r="C54" s="19">
        <v>62.5</v>
      </c>
      <c r="D54" s="19">
        <v>135.4</v>
      </c>
      <c r="E54" s="19">
        <v>142.1</v>
      </c>
      <c r="F54" s="19">
        <v>7.6</v>
      </c>
      <c r="G54" s="19">
        <v>1.7</v>
      </c>
      <c r="H54" s="19">
        <v>8.9</v>
      </c>
      <c r="I54" s="19">
        <v>28.1</v>
      </c>
      <c r="J54" s="19">
        <v>9.6999999999999993</v>
      </c>
      <c r="K54" s="19">
        <v>219</v>
      </c>
      <c r="L54" s="19">
        <v>9.9</v>
      </c>
      <c r="M54" s="19">
        <v>4.0999999999999996</v>
      </c>
      <c r="N54" s="23">
        <v>1207.4000000000001</v>
      </c>
      <c r="O54" s="21">
        <f t="shared" si="3"/>
        <v>1865.6000000000001</v>
      </c>
    </row>
    <row r="55" spans="1:15" s="2" customFormat="1" ht="12.75" x14ac:dyDescent="0.2">
      <c r="A55" s="45" t="s">
        <v>59</v>
      </c>
      <c r="B55" s="19">
        <v>28.5</v>
      </c>
      <c r="C55" s="19">
        <v>62.9</v>
      </c>
      <c r="D55" s="19">
        <v>135.69999999999999</v>
      </c>
      <c r="E55" s="19">
        <v>141.9</v>
      </c>
      <c r="F55" s="19">
        <v>7.6</v>
      </c>
      <c r="G55" s="19">
        <v>1.3</v>
      </c>
      <c r="H55" s="19">
        <v>8.9</v>
      </c>
      <c r="I55" s="19">
        <v>28.1</v>
      </c>
      <c r="J55" s="19">
        <v>9</v>
      </c>
      <c r="K55" s="19">
        <v>249</v>
      </c>
      <c r="L55" s="19">
        <v>9.9</v>
      </c>
      <c r="M55" s="19">
        <v>4</v>
      </c>
      <c r="N55" s="23">
        <v>1191.8</v>
      </c>
      <c r="O55" s="21">
        <f t="shared" si="3"/>
        <v>1878.6</v>
      </c>
    </row>
    <row r="56" spans="1:15" s="2" customFormat="1" ht="12.75" x14ac:dyDescent="0.2">
      <c r="A56" s="45" t="s">
        <v>54</v>
      </c>
      <c r="B56" s="19">
        <v>28.5</v>
      </c>
      <c r="C56" s="19">
        <v>62.9</v>
      </c>
      <c r="D56" s="19">
        <f>136.8+34.9</f>
        <v>171.70000000000002</v>
      </c>
      <c r="E56" s="19">
        <v>142.19999999999999</v>
      </c>
      <c r="F56" s="19">
        <v>7.4</v>
      </c>
      <c r="G56" s="19">
        <v>1.8</v>
      </c>
      <c r="H56" s="19">
        <v>8.6999999999999993</v>
      </c>
      <c r="I56" s="19">
        <v>27.7</v>
      </c>
      <c r="J56" s="19">
        <v>9.1</v>
      </c>
      <c r="K56" s="19">
        <v>248.1</v>
      </c>
      <c r="L56" s="19">
        <v>9.9</v>
      </c>
      <c r="M56" s="19">
        <v>3.2</v>
      </c>
      <c r="N56" s="23">
        <v>1158.8</v>
      </c>
      <c r="O56" s="21">
        <f t="shared" si="3"/>
        <v>1880</v>
      </c>
    </row>
    <row r="57" spans="1:15" s="2" customFormat="1" ht="12.75" x14ac:dyDescent="0.2">
      <c r="A57" s="45" t="s">
        <v>55</v>
      </c>
      <c r="B57" s="19">
        <v>27.9</v>
      </c>
      <c r="C57" s="19">
        <v>62.6</v>
      </c>
      <c r="D57" s="19">
        <f>139.5+34.9</f>
        <v>174.4</v>
      </c>
      <c r="E57" s="19">
        <v>141.69999999999999</v>
      </c>
      <c r="F57" s="19">
        <v>7.2</v>
      </c>
      <c r="G57" s="19">
        <v>2</v>
      </c>
      <c r="H57" s="19">
        <v>8.6999999999999993</v>
      </c>
      <c r="I57" s="19">
        <v>27.7</v>
      </c>
      <c r="J57" s="19">
        <v>8.8000000000000007</v>
      </c>
      <c r="K57" s="19">
        <v>247.6</v>
      </c>
      <c r="L57" s="19">
        <v>9.9</v>
      </c>
      <c r="M57" s="19">
        <v>3.1</v>
      </c>
      <c r="N57" s="23">
        <v>1151.2</v>
      </c>
      <c r="O57" s="21">
        <f t="shared" si="3"/>
        <v>1872.8</v>
      </c>
    </row>
    <row r="58" spans="1:15" s="2" customFormat="1" ht="12.75" x14ac:dyDescent="0.2">
      <c r="A58" s="45" t="s">
        <v>56</v>
      </c>
      <c r="B58" s="19">
        <v>27.7</v>
      </c>
      <c r="C58" s="19">
        <v>62.6</v>
      </c>
      <c r="D58" s="19">
        <v>173.9</v>
      </c>
      <c r="E58" s="19">
        <v>142</v>
      </c>
      <c r="F58" s="19">
        <v>7.2</v>
      </c>
      <c r="G58" s="19">
        <v>2</v>
      </c>
      <c r="H58" s="19">
        <v>8.1999999999999993</v>
      </c>
      <c r="I58" s="19">
        <v>27.2</v>
      </c>
      <c r="J58" s="19">
        <v>7.8</v>
      </c>
      <c r="K58" s="19">
        <v>246.1</v>
      </c>
      <c r="L58" s="19">
        <v>9.8000000000000007</v>
      </c>
      <c r="M58" s="19">
        <v>3</v>
      </c>
      <c r="N58" s="23">
        <v>1147.7</v>
      </c>
      <c r="O58" s="21">
        <f>SUM(B58:N58)</f>
        <v>1865.1999999999998</v>
      </c>
    </row>
    <row r="59" spans="1:15" s="2" customFormat="1" ht="12.75" x14ac:dyDescent="0.2">
      <c r="A59" s="43">
        <v>2006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/>
      <c r="O59" s="22"/>
    </row>
    <row r="60" spans="1:15" s="2" customFormat="1" ht="12.75" x14ac:dyDescent="0.2">
      <c r="A60" s="45" t="s">
        <v>57</v>
      </c>
      <c r="B60" s="19">
        <v>28.3</v>
      </c>
      <c r="C60" s="19">
        <v>61.4</v>
      </c>
      <c r="D60" s="19">
        <v>174.2</v>
      </c>
      <c r="E60" s="19">
        <v>140.1</v>
      </c>
      <c r="F60" s="19">
        <v>7.2</v>
      </c>
      <c r="G60" s="19">
        <v>2</v>
      </c>
      <c r="H60" s="19">
        <v>8</v>
      </c>
      <c r="I60" s="19">
        <v>27.1</v>
      </c>
      <c r="J60" s="19">
        <v>7.9</v>
      </c>
      <c r="K60" s="19">
        <v>276.10000000000002</v>
      </c>
      <c r="L60" s="19">
        <v>35.299999999999997</v>
      </c>
      <c r="M60" s="19">
        <v>1</v>
      </c>
      <c r="N60" s="23">
        <v>1196.0999999999999</v>
      </c>
      <c r="O60" s="21">
        <f>SUM(B60:N60)</f>
        <v>1964.6999999999998</v>
      </c>
    </row>
    <row r="61" spans="1:15" s="2" customFormat="1" ht="12.75" x14ac:dyDescent="0.2">
      <c r="A61" s="45" t="s">
        <v>58</v>
      </c>
      <c r="B61" s="19">
        <v>27.7</v>
      </c>
      <c r="C61" s="19">
        <v>59.9</v>
      </c>
      <c r="D61" s="19">
        <v>174.6</v>
      </c>
      <c r="E61" s="19">
        <v>140</v>
      </c>
      <c r="F61" s="19">
        <v>7.2</v>
      </c>
      <c r="G61" s="19">
        <v>2</v>
      </c>
      <c r="H61" s="19">
        <v>7.9</v>
      </c>
      <c r="I61" s="19">
        <v>27.1</v>
      </c>
      <c r="J61" s="19">
        <v>7.8</v>
      </c>
      <c r="K61" s="19">
        <v>272.10000000000002</v>
      </c>
      <c r="L61" s="19">
        <v>35.200000000000003</v>
      </c>
      <c r="M61" s="19">
        <v>0.9</v>
      </c>
      <c r="N61" s="23">
        <v>1195.7</v>
      </c>
      <c r="O61" s="21">
        <f t="shared" ref="O61:O71" si="4">SUM(B61:N61)</f>
        <v>1958.1</v>
      </c>
    </row>
    <row r="62" spans="1:15" s="2" customFormat="1" ht="12.75" x14ac:dyDescent="0.2">
      <c r="A62" s="45" t="s">
        <v>47</v>
      </c>
      <c r="B62" s="19">
        <v>28</v>
      </c>
      <c r="C62" s="19">
        <v>59.9</v>
      </c>
      <c r="D62" s="19">
        <v>174.1</v>
      </c>
      <c r="E62" s="19">
        <v>139.9</v>
      </c>
      <c r="F62" s="19">
        <v>7.2</v>
      </c>
      <c r="G62" s="19">
        <v>2</v>
      </c>
      <c r="H62" s="19">
        <v>7.9</v>
      </c>
      <c r="I62" s="19">
        <v>27.2</v>
      </c>
      <c r="J62" s="19">
        <v>7.8</v>
      </c>
      <c r="K62" s="19">
        <v>272.10000000000002</v>
      </c>
      <c r="L62" s="19">
        <v>32.200000000000003</v>
      </c>
      <c r="M62" s="19">
        <v>0.8</v>
      </c>
      <c r="N62" s="23">
        <v>1169.4000000000001</v>
      </c>
      <c r="O62" s="21">
        <f t="shared" si="4"/>
        <v>1928.5</v>
      </c>
    </row>
    <row r="63" spans="1:15" s="2" customFormat="1" ht="12.75" x14ac:dyDescent="0.2">
      <c r="A63" s="45" t="s">
        <v>48</v>
      </c>
      <c r="B63" s="19">
        <v>28.8</v>
      </c>
      <c r="C63" s="19">
        <v>58.9</v>
      </c>
      <c r="D63" s="19">
        <v>171</v>
      </c>
      <c r="E63" s="19">
        <v>140.5</v>
      </c>
      <c r="F63" s="19">
        <v>7</v>
      </c>
      <c r="G63" s="19">
        <v>1.8</v>
      </c>
      <c r="H63" s="19">
        <v>7.7</v>
      </c>
      <c r="I63" s="19">
        <v>26.8</v>
      </c>
      <c r="J63" s="19">
        <v>7.5</v>
      </c>
      <c r="K63" s="19">
        <v>270.8</v>
      </c>
      <c r="L63" s="19">
        <v>31.6</v>
      </c>
      <c r="M63" s="19">
        <v>0.6</v>
      </c>
      <c r="N63" s="23">
        <v>1166.2</v>
      </c>
      <c r="O63" s="21">
        <f t="shared" si="4"/>
        <v>1919.2</v>
      </c>
    </row>
    <row r="64" spans="1:15" s="2" customFormat="1" ht="12.75" x14ac:dyDescent="0.2">
      <c r="A64" s="45" t="s">
        <v>49</v>
      </c>
      <c r="B64" s="19">
        <v>29.6</v>
      </c>
      <c r="C64" s="19">
        <v>58.3</v>
      </c>
      <c r="D64" s="19">
        <v>171</v>
      </c>
      <c r="E64" s="19">
        <v>138.9</v>
      </c>
      <c r="F64" s="19">
        <v>6.8</v>
      </c>
      <c r="G64" s="19">
        <v>1.8</v>
      </c>
      <c r="H64" s="19">
        <v>7.7</v>
      </c>
      <c r="I64" s="19">
        <v>27.1</v>
      </c>
      <c r="J64" s="19">
        <v>7.8</v>
      </c>
      <c r="K64" s="19">
        <v>270.3</v>
      </c>
      <c r="L64" s="19">
        <v>31.6</v>
      </c>
      <c r="M64" s="19">
        <v>0.6</v>
      </c>
      <c r="N64" s="23">
        <v>1167.5</v>
      </c>
      <c r="O64" s="21">
        <f t="shared" si="4"/>
        <v>1919</v>
      </c>
    </row>
    <row r="65" spans="1:15" s="2" customFormat="1" ht="12.75" x14ac:dyDescent="0.2">
      <c r="A65" s="45" t="s">
        <v>50</v>
      </c>
      <c r="B65" s="19">
        <v>28.9</v>
      </c>
      <c r="C65" s="19">
        <v>58.4</v>
      </c>
      <c r="D65" s="19">
        <v>169.7</v>
      </c>
      <c r="E65" s="19">
        <v>139</v>
      </c>
      <c r="F65" s="19">
        <v>6.8</v>
      </c>
      <c r="G65" s="19">
        <v>1.8</v>
      </c>
      <c r="H65" s="19">
        <v>7.2</v>
      </c>
      <c r="I65" s="19">
        <v>26.5</v>
      </c>
      <c r="J65" s="19">
        <v>6.5</v>
      </c>
      <c r="K65" s="19">
        <v>268.7</v>
      </c>
      <c r="L65" s="19">
        <v>33</v>
      </c>
      <c r="M65" s="19">
        <v>0.6</v>
      </c>
      <c r="N65" s="23">
        <v>1162.7</v>
      </c>
      <c r="O65" s="21">
        <f t="shared" si="4"/>
        <v>1909.8000000000002</v>
      </c>
    </row>
    <row r="66" spans="1:15" s="2" customFormat="1" ht="12.75" x14ac:dyDescent="0.2">
      <c r="A66" s="45" t="s">
        <v>51</v>
      </c>
      <c r="B66" s="19">
        <v>28.9</v>
      </c>
      <c r="C66" s="19">
        <v>57.9</v>
      </c>
      <c r="D66" s="19">
        <v>173</v>
      </c>
      <c r="E66" s="19">
        <v>138.19999999999999</v>
      </c>
      <c r="F66" s="19">
        <v>6.8</v>
      </c>
      <c r="G66" s="19">
        <v>1.8</v>
      </c>
      <c r="H66" s="19">
        <v>7.1</v>
      </c>
      <c r="I66" s="19">
        <v>26.5</v>
      </c>
      <c r="J66" s="19">
        <v>6.6</v>
      </c>
      <c r="K66" s="19">
        <v>268.7</v>
      </c>
      <c r="L66" s="19">
        <v>82.1</v>
      </c>
      <c r="M66" s="19">
        <v>0.4</v>
      </c>
      <c r="N66" s="23">
        <v>1160.2</v>
      </c>
      <c r="O66" s="21">
        <f t="shared" si="4"/>
        <v>1958.2</v>
      </c>
    </row>
    <row r="67" spans="1:15" s="2" customFormat="1" ht="12.75" x14ac:dyDescent="0.2">
      <c r="A67" s="45" t="s">
        <v>52</v>
      </c>
      <c r="B67" s="19">
        <v>29.1</v>
      </c>
      <c r="C67" s="19">
        <v>56.3</v>
      </c>
      <c r="D67" s="19">
        <v>175</v>
      </c>
      <c r="E67" s="19">
        <v>137.9</v>
      </c>
      <c r="F67" s="19">
        <v>6.8</v>
      </c>
      <c r="G67" s="19">
        <v>1.8</v>
      </c>
      <c r="H67" s="19">
        <v>6.9</v>
      </c>
      <c r="I67" s="19">
        <v>26.5</v>
      </c>
      <c r="J67" s="19">
        <v>6.8</v>
      </c>
      <c r="K67" s="19">
        <v>264.8</v>
      </c>
      <c r="L67" s="19">
        <v>81.2</v>
      </c>
      <c r="M67" s="19">
        <v>0.4</v>
      </c>
      <c r="N67" s="23">
        <v>1149</v>
      </c>
      <c r="O67" s="21">
        <f t="shared" si="4"/>
        <v>1942.5</v>
      </c>
    </row>
    <row r="68" spans="1:15" s="2" customFormat="1" ht="12.75" x14ac:dyDescent="0.2">
      <c r="A68" s="45" t="s">
        <v>59</v>
      </c>
      <c r="B68" s="19">
        <v>28.3</v>
      </c>
      <c r="C68" s="19">
        <v>56.2</v>
      </c>
      <c r="D68" s="19">
        <v>174.2</v>
      </c>
      <c r="E68" s="19">
        <v>138.69999999999999</v>
      </c>
      <c r="F68" s="19">
        <v>6.8</v>
      </c>
      <c r="G68" s="19">
        <v>1.8</v>
      </c>
      <c r="H68" s="19">
        <v>6.9</v>
      </c>
      <c r="I68" s="19">
        <v>26.2</v>
      </c>
      <c r="J68" s="19">
        <v>6.6</v>
      </c>
      <c r="K68" s="19">
        <v>264.8</v>
      </c>
      <c r="L68" s="19">
        <v>78.5</v>
      </c>
      <c r="M68" s="19">
        <v>0.4</v>
      </c>
      <c r="N68" s="23">
        <v>1130.8</v>
      </c>
      <c r="O68" s="21">
        <f t="shared" si="4"/>
        <v>1920.1999999999998</v>
      </c>
    </row>
    <row r="69" spans="1:15" s="2" customFormat="1" ht="12.75" x14ac:dyDescent="0.2">
      <c r="A69" s="45" t="s">
        <v>54</v>
      </c>
      <c r="B69" s="19">
        <v>28.3</v>
      </c>
      <c r="C69" s="19">
        <v>55.3</v>
      </c>
      <c r="D69" s="19">
        <v>173.9</v>
      </c>
      <c r="E69" s="19">
        <v>139</v>
      </c>
      <c r="F69" s="19">
        <v>6.7</v>
      </c>
      <c r="G69" s="19">
        <v>1.7</v>
      </c>
      <c r="H69" s="19">
        <v>6.8</v>
      </c>
      <c r="I69" s="19">
        <v>26.2</v>
      </c>
      <c r="J69" s="19">
        <v>6.1</v>
      </c>
      <c r="K69" s="19">
        <v>263.39999999999998</v>
      </c>
      <c r="L69" s="19">
        <v>77.599999999999994</v>
      </c>
      <c r="M69" s="19">
        <v>0.2</v>
      </c>
      <c r="N69" s="23">
        <v>1122.7</v>
      </c>
      <c r="O69" s="21">
        <f t="shared" si="4"/>
        <v>1907.9</v>
      </c>
    </row>
    <row r="70" spans="1:15" s="2" customFormat="1" ht="12.75" x14ac:dyDescent="0.2">
      <c r="A70" s="45" t="s">
        <v>55</v>
      </c>
      <c r="B70" s="19">
        <v>29.3</v>
      </c>
      <c r="C70" s="19">
        <v>54.6</v>
      </c>
      <c r="D70" s="19">
        <v>174.2</v>
      </c>
      <c r="E70" s="19">
        <v>137.6</v>
      </c>
      <c r="F70" s="19">
        <v>6.5</v>
      </c>
      <c r="G70" s="19">
        <v>1.7</v>
      </c>
      <c r="H70" s="19">
        <v>6.8</v>
      </c>
      <c r="I70" s="19">
        <v>25.6</v>
      </c>
      <c r="J70" s="19">
        <v>6.3</v>
      </c>
      <c r="K70" s="19">
        <v>262.89999999999998</v>
      </c>
      <c r="L70" s="19">
        <v>77.599999999999994</v>
      </c>
      <c r="M70" s="19">
        <v>0.2</v>
      </c>
      <c r="N70" s="23">
        <v>1124.4000000000001</v>
      </c>
      <c r="O70" s="21">
        <f t="shared" si="4"/>
        <v>1907.7000000000003</v>
      </c>
    </row>
    <row r="71" spans="1:15" s="2" customFormat="1" ht="12.75" x14ac:dyDescent="0.2">
      <c r="A71" s="45" t="s">
        <v>56</v>
      </c>
      <c r="B71" s="19">
        <v>28.9</v>
      </c>
      <c r="C71" s="19">
        <v>54.6</v>
      </c>
      <c r="D71" s="19">
        <v>172.5</v>
      </c>
      <c r="E71" s="19">
        <v>159</v>
      </c>
      <c r="F71" s="19">
        <v>6.5</v>
      </c>
      <c r="G71" s="19">
        <v>1.7</v>
      </c>
      <c r="H71" s="19">
        <v>6.2</v>
      </c>
      <c r="I71" s="19">
        <v>25.1</v>
      </c>
      <c r="J71" s="19">
        <v>5.0999999999999996</v>
      </c>
      <c r="K71" s="19">
        <v>261.39999999999998</v>
      </c>
      <c r="L71" s="19">
        <v>127.4</v>
      </c>
      <c r="M71" s="19">
        <v>0.2</v>
      </c>
      <c r="N71" s="23">
        <v>1121.7</v>
      </c>
      <c r="O71" s="21">
        <f t="shared" si="4"/>
        <v>1970.3000000000002</v>
      </c>
    </row>
    <row r="72" spans="1:15" s="2" customFormat="1" ht="12.75" x14ac:dyDescent="0.2">
      <c r="A72" s="43">
        <v>2007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2" customFormat="1" ht="12.75" x14ac:dyDescent="0.2">
      <c r="A73" s="45" t="s">
        <v>57</v>
      </c>
      <c r="B73" s="19">
        <v>28.4</v>
      </c>
      <c r="C73" s="19">
        <v>52.2</v>
      </c>
      <c r="D73" s="19">
        <v>172.6</v>
      </c>
      <c r="E73" s="19">
        <v>158.4</v>
      </c>
      <c r="F73" s="19">
        <v>6.5</v>
      </c>
      <c r="G73" s="19">
        <v>1.6</v>
      </c>
      <c r="H73" s="19">
        <v>6</v>
      </c>
      <c r="I73" s="19">
        <v>25.1</v>
      </c>
      <c r="J73" s="19">
        <v>5</v>
      </c>
      <c r="K73" s="19">
        <v>281.39999999999998</v>
      </c>
      <c r="L73" s="19">
        <v>127.1</v>
      </c>
      <c r="M73" s="19">
        <v>0</v>
      </c>
      <c r="N73" s="23">
        <v>1122</v>
      </c>
      <c r="O73" s="21">
        <f>SUM(B73:N73)</f>
        <v>1986.3000000000002</v>
      </c>
    </row>
    <row r="74" spans="1:15" s="2" customFormat="1" ht="12.75" x14ac:dyDescent="0.2">
      <c r="A74" s="45" t="s">
        <v>58</v>
      </c>
      <c r="B74" s="19">
        <v>28.9</v>
      </c>
      <c r="C74" s="19">
        <v>52.2</v>
      </c>
      <c r="D74" s="19">
        <v>172.8</v>
      </c>
      <c r="E74" s="19">
        <v>158.80000000000001</v>
      </c>
      <c r="F74" s="19">
        <v>6.5</v>
      </c>
      <c r="G74" s="19">
        <v>1.6</v>
      </c>
      <c r="H74" s="19">
        <v>6</v>
      </c>
      <c r="I74" s="19">
        <v>25.1</v>
      </c>
      <c r="J74" s="19">
        <v>5</v>
      </c>
      <c r="K74" s="19">
        <v>277.39999999999998</v>
      </c>
      <c r="L74" s="19">
        <v>26.2</v>
      </c>
      <c r="M74" s="19">
        <v>0</v>
      </c>
      <c r="N74" s="23">
        <v>1169.7</v>
      </c>
      <c r="O74" s="21">
        <f t="shared" ref="O74:O97" si="5">SUM(B74:N74)</f>
        <v>1930.2000000000003</v>
      </c>
    </row>
    <row r="75" spans="1:15" s="2" customFormat="1" ht="12.75" x14ac:dyDescent="0.2">
      <c r="A75" s="45" t="s">
        <v>47</v>
      </c>
      <c r="B75" s="19">
        <v>28.8</v>
      </c>
      <c r="C75" s="19">
        <v>52.2</v>
      </c>
      <c r="D75" s="19">
        <v>171.6</v>
      </c>
      <c r="E75" s="19">
        <v>159.4</v>
      </c>
      <c r="F75" s="19">
        <v>6.5</v>
      </c>
      <c r="G75" s="19">
        <v>1.6</v>
      </c>
      <c r="H75" s="19">
        <v>6</v>
      </c>
      <c r="I75" s="19">
        <v>25.1</v>
      </c>
      <c r="J75" s="19">
        <v>5.0999999999999996</v>
      </c>
      <c r="K75" s="19">
        <v>277.39999999999998</v>
      </c>
      <c r="L75" s="19">
        <v>23.2</v>
      </c>
      <c r="M75" s="19">
        <v>0</v>
      </c>
      <c r="N75" s="23">
        <v>1167.0999999999999</v>
      </c>
      <c r="O75" s="21">
        <f t="shared" si="5"/>
        <v>1924</v>
      </c>
    </row>
    <row r="76" spans="1:15" s="2" customFormat="1" ht="12.75" x14ac:dyDescent="0.2">
      <c r="A76" s="45" t="s">
        <v>48</v>
      </c>
      <c r="B76" s="19">
        <v>29.3</v>
      </c>
      <c r="C76" s="19">
        <v>51.2</v>
      </c>
      <c r="D76" s="19">
        <v>170.7</v>
      </c>
      <c r="E76" s="19">
        <v>160.6</v>
      </c>
      <c r="F76" s="19">
        <v>6.3</v>
      </c>
      <c r="G76" s="19">
        <v>1.7</v>
      </c>
      <c r="H76" s="19">
        <v>5.8</v>
      </c>
      <c r="I76" s="19">
        <v>24.8</v>
      </c>
      <c r="J76" s="19">
        <v>4.5</v>
      </c>
      <c r="K76" s="19">
        <v>276.10000000000002</v>
      </c>
      <c r="L76" s="19">
        <v>22.6</v>
      </c>
      <c r="M76" s="19">
        <v>0</v>
      </c>
      <c r="N76" s="23">
        <v>1167.0999999999999</v>
      </c>
      <c r="O76" s="21">
        <f t="shared" si="5"/>
        <v>1920.6999999999998</v>
      </c>
    </row>
    <row r="77" spans="1:15" s="2" customFormat="1" ht="12.75" x14ac:dyDescent="0.2">
      <c r="A77" s="45" t="s">
        <v>49</v>
      </c>
      <c r="B77" s="19">
        <v>29</v>
      </c>
      <c r="C77" s="19">
        <v>50.5</v>
      </c>
      <c r="D77" s="19">
        <v>168.6</v>
      </c>
      <c r="E77" s="19">
        <v>159</v>
      </c>
      <c r="F77" s="19">
        <v>6.1</v>
      </c>
      <c r="G77" s="19">
        <v>1.4</v>
      </c>
      <c r="H77" s="19">
        <v>5.8</v>
      </c>
      <c r="I77" s="19">
        <v>24.8</v>
      </c>
      <c r="J77" s="19">
        <v>4.4000000000000004</v>
      </c>
      <c r="K77" s="19">
        <v>275.60000000000002</v>
      </c>
      <c r="L77" s="19">
        <v>27.4</v>
      </c>
      <c r="M77" s="19">
        <v>0</v>
      </c>
      <c r="N77" s="23">
        <v>1167.0999999999999</v>
      </c>
      <c r="O77" s="21">
        <f t="shared" si="5"/>
        <v>1919.6999999999998</v>
      </c>
    </row>
    <row r="78" spans="1:15" s="2" customFormat="1" ht="12.75" x14ac:dyDescent="0.2">
      <c r="A78" s="45" t="s">
        <v>50</v>
      </c>
      <c r="B78" s="19">
        <v>28.7</v>
      </c>
      <c r="C78" s="19">
        <v>50.5</v>
      </c>
      <c r="D78" s="19">
        <v>166</v>
      </c>
      <c r="E78" s="19">
        <v>160.80000000000001</v>
      </c>
      <c r="F78" s="19">
        <v>7.3</v>
      </c>
      <c r="G78" s="19">
        <v>1.5</v>
      </c>
      <c r="H78" s="19">
        <v>5.3</v>
      </c>
      <c r="I78" s="19">
        <v>24.2</v>
      </c>
      <c r="J78" s="19">
        <v>3.2</v>
      </c>
      <c r="K78" s="19">
        <v>274</v>
      </c>
      <c r="L78" s="19">
        <v>27</v>
      </c>
      <c r="M78" s="19">
        <v>0</v>
      </c>
      <c r="N78" s="23">
        <v>1164.8</v>
      </c>
      <c r="O78" s="21">
        <f t="shared" si="5"/>
        <v>1913.3</v>
      </c>
    </row>
    <row r="79" spans="1:15" s="2" customFormat="1" ht="12.75" x14ac:dyDescent="0.2">
      <c r="A79" s="45" t="s">
        <v>51</v>
      </c>
      <c r="B79" s="19">
        <v>28.6</v>
      </c>
      <c r="C79" s="19">
        <v>48.3</v>
      </c>
      <c r="D79" s="19">
        <v>161.19999999999999</v>
      </c>
      <c r="E79" s="19">
        <v>160.6</v>
      </c>
      <c r="F79" s="19">
        <v>7.3</v>
      </c>
      <c r="G79" s="19">
        <v>1.5</v>
      </c>
      <c r="H79" s="19">
        <v>5.0999999999999996</v>
      </c>
      <c r="I79" s="19">
        <v>24.3</v>
      </c>
      <c r="J79" s="19">
        <v>3.3</v>
      </c>
      <c r="K79" s="19">
        <v>274</v>
      </c>
      <c r="L79" s="19">
        <v>32.700000000000003</v>
      </c>
      <c r="M79" s="19">
        <v>0</v>
      </c>
      <c r="N79" s="23">
        <v>1157.9000000000001</v>
      </c>
      <c r="O79" s="21">
        <f t="shared" si="5"/>
        <v>1904.8000000000002</v>
      </c>
    </row>
    <row r="80" spans="1:15" s="2" customFormat="1" ht="12.75" x14ac:dyDescent="0.2">
      <c r="A80" s="45" t="s">
        <v>52</v>
      </c>
      <c r="B80" s="19">
        <v>28.5</v>
      </c>
      <c r="C80" s="19">
        <v>48.3</v>
      </c>
      <c r="D80" s="19">
        <v>186.6</v>
      </c>
      <c r="E80" s="19">
        <v>160.5</v>
      </c>
      <c r="F80" s="19">
        <v>9.3000000000000007</v>
      </c>
      <c r="G80" s="19">
        <v>1.5</v>
      </c>
      <c r="H80" s="19">
        <v>5</v>
      </c>
      <c r="I80" s="19">
        <v>24.4</v>
      </c>
      <c r="J80" s="19">
        <v>3.3</v>
      </c>
      <c r="K80" s="19">
        <v>270.10000000000002</v>
      </c>
      <c r="L80" s="19">
        <v>30.6</v>
      </c>
      <c r="M80" s="19">
        <v>0</v>
      </c>
      <c r="N80" s="23">
        <v>1164.8</v>
      </c>
      <c r="O80" s="21">
        <f t="shared" si="5"/>
        <v>1932.9</v>
      </c>
    </row>
    <row r="81" spans="1:16" s="2" customFormat="1" ht="12.75" x14ac:dyDescent="0.2">
      <c r="A81" s="45" t="s">
        <v>59</v>
      </c>
      <c r="B81" s="19">
        <v>29.4</v>
      </c>
      <c r="C81" s="19">
        <v>48.3</v>
      </c>
      <c r="D81" s="19">
        <v>180.6</v>
      </c>
      <c r="E81" s="19">
        <v>161.4</v>
      </c>
      <c r="F81" s="19">
        <v>9.3000000000000007</v>
      </c>
      <c r="G81" s="19">
        <v>1.3</v>
      </c>
      <c r="H81" s="19">
        <v>5</v>
      </c>
      <c r="I81" s="19">
        <v>24.5</v>
      </c>
      <c r="J81" s="19">
        <v>2.6</v>
      </c>
      <c r="K81" s="19">
        <v>270.10000000000002</v>
      </c>
      <c r="L81" s="19">
        <v>26.9</v>
      </c>
      <c r="M81" s="19">
        <v>0</v>
      </c>
      <c r="N81" s="23">
        <v>1162.5</v>
      </c>
      <c r="O81" s="21">
        <f t="shared" si="5"/>
        <v>1921.9</v>
      </c>
    </row>
    <row r="82" spans="1:16" s="2" customFormat="1" ht="12.75" x14ac:dyDescent="0.2">
      <c r="A82" s="45" t="s">
        <v>54</v>
      </c>
      <c r="B82" s="19">
        <v>29.8</v>
      </c>
      <c r="C82" s="19">
        <v>47.3</v>
      </c>
      <c r="D82" s="19">
        <v>181.5</v>
      </c>
      <c r="E82" s="19">
        <v>162.4</v>
      </c>
      <c r="F82" s="19">
        <v>10.199999999999999</v>
      </c>
      <c r="G82" s="19">
        <v>1.3</v>
      </c>
      <c r="H82" s="19">
        <v>4.9000000000000004</v>
      </c>
      <c r="I82" s="19">
        <v>24.4</v>
      </c>
      <c r="J82" s="19">
        <v>2.7</v>
      </c>
      <c r="K82" s="19">
        <v>268.8</v>
      </c>
      <c r="L82" s="19">
        <v>33.200000000000003</v>
      </c>
      <c r="M82" s="19">
        <v>0</v>
      </c>
      <c r="N82" s="23">
        <v>1157.5</v>
      </c>
      <c r="O82" s="21">
        <f t="shared" si="5"/>
        <v>1924</v>
      </c>
    </row>
    <row r="83" spans="1:16" s="2" customFormat="1" ht="12.75" x14ac:dyDescent="0.2">
      <c r="A83" s="45" t="s">
        <v>55</v>
      </c>
      <c r="B83" s="19">
        <v>30.3</v>
      </c>
      <c r="C83" s="19">
        <v>46.6</v>
      </c>
      <c r="D83" s="19">
        <v>182.6</v>
      </c>
      <c r="E83" s="19">
        <v>161.6</v>
      </c>
      <c r="F83" s="19">
        <v>10.7</v>
      </c>
      <c r="G83" s="19">
        <v>1.3</v>
      </c>
      <c r="H83" s="19">
        <v>4.9000000000000004</v>
      </c>
      <c r="I83" s="19">
        <v>24.7</v>
      </c>
      <c r="J83" s="19">
        <v>2.7</v>
      </c>
      <c r="K83" s="19">
        <v>268.2</v>
      </c>
      <c r="L83" s="19">
        <v>28.4</v>
      </c>
      <c r="M83" s="19">
        <v>0</v>
      </c>
      <c r="N83" s="23">
        <v>1157.3</v>
      </c>
      <c r="O83" s="21">
        <f t="shared" si="5"/>
        <v>1919.2999999999997</v>
      </c>
    </row>
    <row r="84" spans="1:16" s="2" customFormat="1" ht="12.75" x14ac:dyDescent="0.2">
      <c r="A84" s="45" t="s">
        <v>56</v>
      </c>
      <c r="B84" s="19">
        <v>30</v>
      </c>
      <c r="C84" s="19">
        <v>46.6</v>
      </c>
      <c r="D84" s="19">
        <v>178.6</v>
      </c>
      <c r="E84" s="19">
        <v>191.6</v>
      </c>
      <c r="F84" s="19">
        <v>10.7</v>
      </c>
      <c r="G84" s="19">
        <v>1.3</v>
      </c>
      <c r="H84" s="19">
        <v>4.3</v>
      </c>
      <c r="I84" s="19">
        <v>24.2</v>
      </c>
      <c r="J84" s="19">
        <v>1.3</v>
      </c>
      <c r="K84" s="19">
        <v>266.7</v>
      </c>
      <c r="L84" s="19">
        <v>35</v>
      </c>
      <c r="M84" s="19">
        <v>0</v>
      </c>
      <c r="N84" s="23">
        <v>1155.0999999999999</v>
      </c>
      <c r="O84" s="21">
        <f t="shared" si="5"/>
        <v>1945.3999999999999</v>
      </c>
    </row>
    <row r="85" spans="1:16" s="2" customFormat="1" ht="15.75" customHeight="1" x14ac:dyDescent="0.2">
      <c r="A85" s="43">
        <v>2008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4"/>
      <c r="O85" s="22"/>
    </row>
    <row r="86" spans="1:16" s="2" customFormat="1" ht="12.75" x14ac:dyDescent="0.2">
      <c r="A86" s="45" t="s">
        <v>57</v>
      </c>
      <c r="B86" s="19">
        <v>30.1</v>
      </c>
      <c r="C86" s="19">
        <v>44.3</v>
      </c>
      <c r="D86" s="19">
        <v>178.5</v>
      </c>
      <c r="E86" s="19">
        <v>191.3</v>
      </c>
      <c r="F86" s="19">
        <v>10.7</v>
      </c>
      <c r="G86" s="19">
        <v>1.3</v>
      </c>
      <c r="H86" s="19">
        <v>4.0999999999999996</v>
      </c>
      <c r="I86" s="19">
        <v>23.7</v>
      </c>
      <c r="J86" s="19">
        <v>1.3</v>
      </c>
      <c r="K86" s="19">
        <v>275.7</v>
      </c>
      <c r="L86" s="19">
        <v>29.8</v>
      </c>
      <c r="M86" s="19">
        <v>0</v>
      </c>
      <c r="N86" s="23">
        <v>1155.2</v>
      </c>
      <c r="O86" s="26">
        <f t="shared" si="5"/>
        <v>1946</v>
      </c>
      <c r="P86"/>
    </row>
    <row r="87" spans="1:16" s="2" customFormat="1" ht="12.75" x14ac:dyDescent="0.2">
      <c r="A87" s="45" t="s">
        <v>58</v>
      </c>
      <c r="B87" s="19">
        <v>30.8</v>
      </c>
      <c r="C87" s="19">
        <v>44.3</v>
      </c>
      <c r="D87" s="19">
        <v>178.8</v>
      </c>
      <c r="E87" s="19">
        <v>191.7</v>
      </c>
      <c r="F87" s="19">
        <v>12.5</v>
      </c>
      <c r="G87" s="19">
        <v>1.3</v>
      </c>
      <c r="H87" s="19">
        <v>4</v>
      </c>
      <c r="I87" s="19">
        <v>23.8</v>
      </c>
      <c r="J87" s="19">
        <v>1.3</v>
      </c>
      <c r="K87" s="19">
        <v>271.7</v>
      </c>
      <c r="L87" s="19">
        <v>36.1</v>
      </c>
      <c r="M87" s="19">
        <v>0</v>
      </c>
      <c r="N87" s="23">
        <v>1155.2</v>
      </c>
      <c r="O87" s="26">
        <f t="shared" si="5"/>
        <v>1951.5</v>
      </c>
      <c r="P87"/>
    </row>
    <row r="88" spans="1:16" s="2" customFormat="1" ht="12.75" x14ac:dyDescent="0.2">
      <c r="A88" s="45" t="s">
        <v>47</v>
      </c>
      <c r="B88" s="19">
        <v>31.6</v>
      </c>
      <c r="C88" s="19">
        <v>44.3</v>
      </c>
      <c r="D88" s="19">
        <v>174.2</v>
      </c>
      <c r="E88" s="19">
        <v>192.3</v>
      </c>
      <c r="F88" s="19">
        <v>12.6</v>
      </c>
      <c r="G88" s="19">
        <v>1.1000000000000001</v>
      </c>
      <c r="H88" s="19">
        <v>4</v>
      </c>
      <c r="I88" s="19">
        <v>24.3</v>
      </c>
      <c r="J88" s="19">
        <v>0.7</v>
      </c>
      <c r="K88" s="19">
        <v>271.7</v>
      </c>
      <c r="L88" s="19">
        <v>41.1</v>
      </c>
      <c r="M88" s="19">
        <v>0</v>
      </c>
      <c r="N88" s="23">
        <v>1153</v>
      </c>
      <c r="O88" s="26">
        <f t="shared" si="5"/>
        <v>1950.9</v>
      </c>
      <c r="P88"/>
    </row>
    <row r="89" spans="1:16" s="2" customFormat="1" ht="12.75" x14ac:dyDescent="0.2">
      <c r="A89" s="45" t="s">
        <v>48</v>
      </c>
      <c r="B89" s="19">
        <v>31.1</v>
      </c>
      <c r="C89" s="19">
        <v>43.2</v>
      </c>
      <c r="D89" s="19">
        <v>174.8</v>
      </c>
      <c r="E89" s="19">
        <v>193.5</v>
      </c>
      <c r="F89" s="19">
        <v>12.6</v>
      </c>
      <c r="G89" s="19">
        <v>1.1000000000000001</v>
      </c>
      <c r="H89" s="19">
        <v>3.9</v>
      </c>
      <c r="I89" s="19">
        <v>23.9</v>
      </c>
      <c r="J89" s="19">
        <v>0.7</v>
      </c>
      <c r="K89" s="19">
        <v>270.39999999999998</v>
      </c>
      <c r="L89" s="19">
        <v>49.3</v>
      </c>
      <c r="M89" s="19">
        <v>0</v>
      </c>
      <c r="N89" s="23">
        <v>1153.0999999999999</v>
      </c>
      <c r="O89" s="26">
        <f t="shared" si="5"/>
        <v>1957.6</v>
      </c>
      <c r="P89"/>
    </row>
    <row r="90" spans="1:16" s="2" customFormat="1" ht="12.75" x14ac:dyDescent="0.2">
      <c r="A90" s="45" t="s">
        <v>49</v>
      </c>
      <c r="B90" s="19">
        <v>31</v>
      </c>
      <c r="C90" s="19">
        <v>42.5</v>
      </c>
      <c r="D90" s="19">
        <v>174</v>
      </c>
      <c r="E90" s="19">
        <v>191.7</v>
      </c>
      <c r="F90" s="19">
        <v>13</v>
      </c>
      <c r="G90" s="19">
        <v>1.1000000000000001</v>
      </c>
      <c r="H90" s="19">
        <v>3.9</v>
      </c>
      <c r="I90" s="19">
        <v>23.9</v>
      </c>
      <c r="J90" s="19">
        <v>0.7</v>
      </c>
      <c r="K90" s="19">
        <v>268.7</v>
      </c>
      <c r="L90" s="19">
        <v>45.5</v>
      </c>
      <c r="M90" s="19">
        <v>0</v>
      </c>
      <c r="N90" s="23">
        <v>1152.8</v>
      </c>
      <c r="O90" s="26">
        <f t="shared" si="5"/>
        <v>1948.8</v>
      </c>
      <c r="P90"/>
    </row>
    <row r="91" spans="1:16" s="2" customFormat="1" ht="12.75" x14ac:dyDescent="0.2">
      <c r="A91" s="45" t="s">
        <v>50</v>
      </c>
      <c r="B91" s="19">
        <v>22.4</v>
      </c>
      <c r="C91" s="19">
        <v>42.5</v>
      </c>
      <c r="D91" s="19">
        <v>172.7</v>
      </c>
      <c r="E91" s="19">
        <v>191.7</v>
      </c>
      <c r="F91" s="19">
        <v>13.3</v>
      </c>
      <c r="G91" s="19">
        <v>1.1000000000000001</v>
      </c>
      <c r="H91" s="19">
        <v>3.7</v>
      </c>
      <c r="I91" s="19">
        <v>22.9</v>
      </c>
      <c r="J91" s="19">
        <v>0.7</v>
      </c>
      <c r="K91" s="19">
        <v>267.2</v>
      </c>
      <c r="L91" s="19">
        <v>50.4</v>
      </c>
      <c r="M91" s="19">
        <v>0</v>
      </c>
      <c r="N91" s="23">
        <v>1150.5</v>
      </c>
      <c r="O91" s="26">
        <f t="shared" si="5"/>
        <v>1939.1</v>
      </c>
      <c r="P91"/>
    </row>
    <row r="92" spans="1:16" s="2" customFormat="1" ht="12.75" x14ac:dyDescent="0.2">
      <c r="A92" s="45" t="s">
        <v>51</v>
      </c>
      <c r="B92" s="19">
        <v>22.2</v>
      </c>
      <c r="C92" s="19">
        <v>40.200000000000003</v>
      </c>
      <c r="D92" s="19">
        <v>173</v>
      </c>
      <c r="E92" s="19">
        <v>190.8</v>
      </c>
      <c r="F92" s="19">
        <v>13.6</v>
      </c>
      <c r="G92" s="19">
        <v>1.1000000000000001</v>
      </c>
      <c r="H92" s="19">
        <v>3.5</v>
      </c>
      <c r="I92" s="19">
        <v>22.8</v>
      </c>
      <c r="J92" s="19">
        <v>0.7</v>
      </c>
      <c r="K92" s="19">
        <v>267.2</v>
      </c>
      <c r="L92" s="19">
        <v>45.3</v>
      </c>
      <c r="M92" s="19">
        <v>0</v>
      </c>
      <c r="N92" s="23">
        <v>1150.4000000000001</v>
      </c>
      <c r="O92" s="26">
        <f t="shared" si="5"/>
        <v>1930.8000000000002</v>
      </c>
      <c r="P92"/>
    </row>
    <row r="93" spans="1:16" s="2" customFormat="1" ht="12.75" x14ac:dyDescent="0.2">
      <c r="A93" s="45" t="s">
        <v>52</v>
      </c>
      <c r="B93" s="19">
        <v>21.1</v>
      </c>
      <c r="C93" s="19">
        <v>40.200000000000003</v>
      </c>
      <c r="D93" s="19">
        <v>174.4</v>
      </c>
      <c r="E93" s="19">
        <v>190.3</v>
      </c>
      <c r="F93" s="19">
        <v>13.6</v>
      </c>
      <c r="G93" s="19">
        <v>1.1000000000000001</v>
      </c>
      <c r="H93" s="19">
        <v>3.4</v>
      </c>
      <c r="I93" s="19">
        <v>22.7</v>
      </c>
      <c r="J93" s="19">
        <v>0.6</v>
      </c>
      <c r="K93" s="19">
        <v>263.2</v>
      </c>
      <c r="L93" s="19">
        <v>52.6</v>
      </c>
      <c r="M93" s="19">
        <v>0</v>
      </c>
      <c r="N93" s="23">
        <v>1150.5</v>
      </c>
      <c r="O93" s="26">
        <f t="shared" si="5"/>
        <v>1933.7</v>
      </c>
      <c r="P93"/>
    </row>
    <row r="94" spans="1:16" s="2" customFormat="1" ht="12.75" x14ac:dyDescent="0.2">
      <c r="A94" s="45" t="s">
        <v>59</v>
      </c>
      <c r="B94" s="19">
        <v>20.100000000000001</v>
      </c>
      <c r="C94" s="19">
        <v>40.200000000000003</v>
      </c>
      <c r="D94" s="19">
        <v>171.9</v>
      </c>
      <c r="E94" s="19">
        <v>190</v>
      </c>
      <c r="F94" s="19">
        <v>13.3</v>
      </c>
      <c r="G94" s="19">
        <v>1</v>
      </c>
      <c r="H94" s="19">
        <v>3.4</v>
      </c>
      <c r="I94" s="19">
        <v>22.7</v>
      </c>
      <c r="J94" s="19">
        <v>0</v>
      </c>
      <c r="K94" s="19">
        <v>263.2</v>
      </c>
      <c r="L94" s="19">
        <v>47.8</v>
      </c>
      <c r="M94" s="19">
        <v>0</v>
      </c>
      <c r="N94" s="23">
        <v>1148.2</v>
      </c>
      <c r="O94" s="26">
        <f t="shared" si="5"/>
        <v>1921.8</v>
      </c>
      <c r="P94"/>
    </row>
    <row r="95" spans="1:16" s="2" customFormat="1" ht="12.75" x14ac:dyDescent="0.2">
      <c r="A95" s="45" t="s">
        <v>54</v>
      </c>
      <c r="B95" s="19">
        <v>17.899999999999999</v>
      </c>
      <c r="C95" s="19">
        <v>39.1</v>
      </c>
      <c r="D95" s="19">
        <v>176.7</v>
      </c>
      <c r="E95" s="19">
        <v>190.4</v>
      </c>
      <c r="F95" s="19">
        <v>13.1</v>
      </c>
      <c r="G95" s="19">
        <v>1</v>
      </c>
      <c r="H95" s="19">
        <v>3.3</v>
      </c>
      <c r="I95" s="19">
        <v>22.1</v>
      </c>
      <c r="J95" s="19">
        <v>0</v>
      </c>
      <c r="K95" s="19">
        <v>261.89999999999998</v>
      </c>
      <c r="L95" s="19">
        <v>47.8</v>
      </c>
      <c r="M95" s="19">
        <v>0</v>
      </c>
      <c r="N95" s="23">
        <v>1142.9000000000001</v>
      </c>
      <c r="O95" s="26">
        <f t="shared" si="5"/>
        <v>1916.2</v>
      </c>
      <c r="P95"/>
    </row>
    <row r="96" spans="1:16" s="2" customFormat="1" ht="12.75" x14ac:dyDescent="0.2">
      <c r="A96" s="45" t="s">
        <v>55</v>
      </c>
      <c r="B96" s="19">
        <v>17.899999999999999</v>
      </c>
      <c r="C96" s="19">
        <v>38.5</v>
      </c>
      <c r="D96" s="19">
        <v>180.6</v>
      </c>
      <c r="E96" s="19">
        <v>188.5</v>
      </c>
      <c r="F96" s="19">
        <v>12.9</v>
      </c>
      <c r="G96" s="19">
        <v>1</v>
      </c>
      <c r="H96" s="19">
        <v>3.3</v>
      </c>
      <c r="I96" s="19">
        <v>21.9</v>
      </c>
      <c r="J96" s="19">
        <v>0</v>
      </c>
      <c r="K96" s="19">
        <v>260.2</v>
      </c>
      <c r="L96" s="19">
        <v>49.3</v>
      </c>
      <c r="M96" s="19">
        <v>0</v>
      </c>
      <c r="N96" s="23">
        <v>1143</v>
      </c>
      <c r="O96" s="26">
        <f t="shared" si="5"/>
        <v>1917.1</v>
      </c>
      <c r="P96"/>
    </row>
    <row r="97" spans="1:16" s="2" customFormat="1" ht="12.75" x14ac:dyDescent="0.2">
      <c r="A97" s="45" t="s">
        <v>56</v>
      </c>
      <c r="B97" s="19">
        <v>19.2</v>
      </c>
      <c r="C97" s="19">
        <v>38.5</v>
      </c>
      <c r="D97" s="19">
        <v>179.3</v>
      </c>
      <c r="E97" s="19">
        <v>188.5</v>
      </c>
      <c r="F97" s="19">
        <v>13</v>
      </c>
      <c r="G97" s="19">
        <v>1</v>
      </c>
      <c r="H97" s="19">
        <v>3.1</v>
      </c>
      <c r="I97" s="19">
        <v>24.9</v>
      </c>
      <c r="J97" s="19">
        <v>0</v>
      </c>
      <c r="K97" s="19">
        <v>258.7</v>
      </c>
      <c r="L97" s="19">
        <v>48.9</v>
      </c>
      <c r="M97" s="19">
        <v>0</v>
      </c>
      <c r="N97" s="23">
        <v>1140.5</v>
      </c>
      <c r="O97" s="26">
        <f t="shared" si="5"/>
        <v>1915.6</v>
      </c>
      <c r="P97"/>
    </row>
    <row r="98" spans="1:16" s="2" customFormat="1" ht="12.75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1"/>
    </row>
    <row r="99" spans="1:16" s="2" customFormat="1" x14ac:dyDescent="0.15"/>
    <row r="100" spans="1:16" s="2" customFormat="1" x14ac:dyDescent="0.15"/>
    <row r="101" spans="1:16" s="2" customFormat="1" x14ac:dyDescent="0.15"/>
    <row r="102" spans="1:16" s="2" customFormat="1" x14ac:dyDescent="0.15"/>
    <row r="103" spans="1:16" s="2" customFormat="1" x14ac:dyDescent="0.15"/>
    <row r="104" spans="1:16" s="2" customFormat="1" x14ac:dyDescent="0.15"/>
    <row r="105" spans="1:16" s="2" customFormat="1" x14ac:dyDescent="0.15"/>
    <row r="106" spans="1:16" s="2" customFormat="1" x14ac:dyDescent="0.15"/>
    <row r="107" spans="1:16" s="2" customFormat="1" x14ac:dyDescent="0.15"/>
    <row r="108" spans="1:16" s="2" customFormat="1" x14ac:dyDescent="0.15"/>
    <row r="109" spans="1:16" s="2" customFormat="1" x14ac:dyDescent="0.15"/>
    <row r="110" spans="1:16" s="2" customFormat="1" x14ac:dyDescent="0.15"/>
    <row r="111" spans="1:16" s="2" customFormat="1" x14ac:dyDescent="0.15"/>
    <row r="112" spans="1:16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</sheetData>
  <mergeCells count="4">
    <mergeCell ref="A2:O2"/>
    <mergeCell ref="B4:G4"/>
    <mergeCell ref="H4:L4"/>
    <mergeCell ref="A1:O1"/>
  </mergeCells>
  <printOptions horizontalCentered="1"/>
  <pageMargins left="0" right="0" top="0.5" bottom="0.5" header="0.3" footer="0.3"/>
  <pageSetup paperSize="5" firstPageNumber="6" orientation="landscape" useFirstPageNumber="1" r:id="rId1"/>
  <headerFooter>
    <oddFooter>&amp;C&amp;"Arial,Regular"&amp;P</oddFooter>
  </headerFooter>
  <rowBreaks count="2" manualBreakCount="2">
    <brk id="45" max="14" man="1"/>
    <brk id="8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39CC-EE36-4C33-83A8-A1F93F8E59B9}">
  <dimension ref="A1:AO843"/>
  <sheetViews>
    <sheetView showGridLines="0" tabSelected="1" zoomScale="120" zoomScaleNormal="120" workbookViewId="0">
      <pane ySplit="6" topLeftCell="A202" activePane="bottomLeft" state="frozen"/>
      <selection pane="bottomLeft" activeCell="A3" sqref="A3"/>
    </sheetView>
  </sheetViews>
  <sheetFormatPr defaultRowHeight="12" x14ac:dyDescent="0.15"/>
  <cols>
    <col min="1" max="1" width="7.75" customWidth="1"/>
    <col min="2" max="3" width="8.625" customWidth="1"/>
    <col min="4" max="4" width="9.75" customWidth="1"/>
    <col min="5" max="5" width="8.875" customWidth="1"/>
    <col min="6" max="6" width="9.375" customWidth="1"/>
    <col min="7" max="7" width="8.375" customWidth="1"/>
    <col min="8" max="8" width="8.25" customWidth="1"/>
    <col min="9" max="9" width="8.125" customWidth="1"/>
    <col min="10" max="11" width="8.625" customWidth="1"/>
    <col min="12" max="13" width="9.875" bestFit="1" customWidth="1"/>
    <col min="14" max="14" width="9.25" customWidth="1"/>
    <col min="15" max="15" width="11.25" customWidth="1"/>
    <col min="16" max="16" width="10.875" bestFit="1" customWidth="1"/>
  </cols>
  <sheetData>
    <row r="1" spans="1:41" s="32" customFormat="1" ht="15.75" customHeight="1" x14ac:dyDescent="0.25">
      <c r="A1" s="98" t="s">
        <v>78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41" s="32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41" s="32" customFormat="1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12" t="s">
        <v>31</v>
      </c>
    </row>
    <row r="4" spans="1:41" s="2" customFormat="1" ht="16.5" customHeight="1" x14ac:dyDescent="0.25">
      <c r="A4" s="58"/>
      <c r="B4" s="99" t="s">
        <v>35</v>
      </c>
      <c r="C4" s="99"/>
      <c r="D4" s="99"/>
      <c r="E4" s="99"/>
      <c r="F4" s="99"/>
      <c r="G4" s="99"/>
      <c r="H4" s="56"/>
      <c r="I4" s="77"/>
      <c r="J4" s="100" t="s">
        <v>36</v>
      </c>
      <c r="K4" s="100"/>
      <c r="L4" s="100"/>
      <c r="M4" s="100"/>
      <c r="N4" s="57"/>
      <c r="O4" s="76"/>
      <c r="P4" s="5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2" customFormat="1" ht="16.5" customHeight="1" x14ac:dyDescent="0.2">
      <c r="A5" s="60" t="s">
        <v>3</v>
      </c>
      <c r="B5" s="59"/>
      <c r="C5" s="59"/>
      <c r="D5" s="59"/>
      <c r="E5" s="59"/>
      <c r="F5" s="59"/>
      <c r="G5" s="59"/>
      <c r="H5" s="59"/>
      <c r="I5" s="78"/>
      <c r="J5" s="79"/>
      <c r="K5" s="59"/>
      <c r="L5" s="59"/>
      <c r="M5" s="79"/>
      <c r="N5" s="80"/>
      <c r="O5" s="60" t="s">
        <v>32</v>
      </c>
      <c r="P5" s="6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2" customFormat="1" ht="12.75" customHeight="1" x14ac:dyDescent="0.2">
      <c r="A6" s="61" t="s">
        <v>4</v>
      </c>
      <c r="B6" s="62" t="s">
        <v>5</v>
      </c>
      <c r="C6" s="62" t="s">
        <v>37</v>
      </c>
      <c r="D6" s="62" t="s">
        <v>38</v>
      </c>
      <c r="E6" s="61" t="s">
        <v>39</v>
      </c>
      <c r="F6" s="61" t="s">
        <v>40</v>
      </c>
      <c r="G6" s="62" t="s">
        <v>46</v>
      </c>
      <c r="H6" s="62" t="s">
        <v>81</v>
      </c>
      <c r="I6" s="62" t="s">
        <v>41</v>
      </c>
      <c r="J6" s="62" t="s">
        <v>42</v>
      </c>
      <c r="K6" s="61" t="s">
        <v>83</v>
      </c>
      <c r="L6" s="62" t="s">
        <v>84</v>
      </c>
      <c r="M6" s="62" t="s">
        <v>80</v>
      </c>
      <c r="N6" s="81" t="s">
        <v>41</v>
      </c>
      <c r="O6" s="62" t="s">
        <v>13</v>
      </c>
      <c r="P6" s="62" t="s">
        <v>45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2" customFormat="1" ht="12.75" x14ac:dyDescent="0.2">
      <c r="A7" s="63">
        <v>2009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4"/>
      <c r="P7" s="5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2" customFormat="1" ht="12.75" x14ac:dyDescent="0.2">
      <c r="A8" s="19" t="s">
        <v>57</v>
      </c>
      <c r="B8" s="19">
        <v>17.5</v>
      </c>
      <c r="C8" s="19">
        <v>36</v>
      </c>
      <c r="D8" s="19">
        <v>204.5</v>
      </c>
      <c r="E8" s="19">
        <v>187.7</v>
      </c>
      <c r="F8" s="19">
        <v>13.3</v>
      </c>
      <c r="G8" s="19">
        <v>0</v>
      </c>
      <c r="H8" s="19">
        <v>0</v>
      </c>
      <c r="I8" s="19">
        <v>1</v>
      </c>
      <c r="J8" s="23">
        <v>3</v>
      </c>
      <c r="K8" s="19">
        <v>24.1</v>
      </c>
      <c r="L8" s="19">
        <v>258.7</v>
      </c>
      <c r="M8" s="19">
        <v>41.19</v>
      </c>
      <c r="N8" s="19">
        <v>11.510000000000005</v>
      </c>
      <c r="O8" s="19">
        <v>1140.5999999999999</v>
      </c>
      <c r="P8" s="68">
        <f>SUM(B8:O8)</f>
        <v>1939.1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2" customFormat="1" ht="12.75" x14ac:dyDescent="0.2">
      <c r="A9" s="19" t="s">
        <v>58</v>
      </c>
      <c r="B9" s="19">
        <v>17.5</v>
      </c>
      <c r="C9" s="19">
        <v>36</v>
      </c>
      <c r="D9" s="19">
        <v>204.8</v>
      </c>
      <c r="E9" s="19">
        <v>187.2</v>
      </c>
      <c r="F9" s="19">
        <v>13.3</v>
      </c>
      <c r="G9" s="19">
        <v>0</v>
      </c>
      <c r="H9" s="19">
        <v>0</v>
      </c>
      <c r="I9" s="19">
        <v>14.8</v>
      </c>
      <c r="J9" s="23">
        <v>2.8</v>
      </c>
      <c r="K9" s="19">
        <v>23.9</v>
      </c>
      <c r="L9" s="19">
        <v>254.7</v>
      </c>
      <c r="M9" s="19">
        <v>42.03</v>
      </c>
      <c r="N9" s="19">
        <v>10.670000000000002</v>
      </c>
      <c r="O9" s="19">
        <v>1140.3</v>
      </c>
      <c r="P9" s="68">
        <f t="shared" ref="P9:P71" si="0">SUM(B9:O9)</f>
        <v>1948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2" customFormat="1" ht="12.75" x14ac:dyDescent="0.2">
      <c r="A10" s="19" t="s">
        <v>47</v>
      </c>
      <c r="B10" s="19">
        <v>17.8</v>
      </c>
      <c r="C10" s="19">
        <v>36</v>
      </c>
      <c r="D10" s="19">
        <v>202.6</v>
      </c>
      <c r="E10" s="19">
        <v>186.8</v>
      </c>
      <c r="F10" s="19">
        <v>13</v>
      </c>
      <c r="G10" s="19">
        <v>0</v>
      </c>
      <c r="H10" s="19">
        <v>0</v>
      </c>
      <c r="I10" s="19">
        <v>14.7</v>
      </c>
      <c r="J10" s="23">
        <v>2.8</v>
      </c>
      <c r="K10" s="19">
        <v>24</v>
      </c>
      <c r="L10" s="19">
        <v>254.7</v>
      </c>
      <c r="M10" s="19">
        <v>42.07</v>
      </c>
      <c r="N10" s="19">
        <v>10.729999999999997</v>
      </c>
      <c r="O10" s="19">
        <v>1138.0999999999999</v>
      </c>
      <c r="P10" s="68">
        <f t="shared" si="0"/>
        <v>1943.3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2" customFormat="1" ht="12.75" x14ac:dyDescent="0.2">
      <c r="A11" s="19" t="s">
        <v>48</v>
      </c>
      <c r="B11" s="19">
        <v>17.7</v>
      </c>
      <c r="C11" s="19">
        <v>35</v>
      </c>
      <c r="D11" s="19">
        <v>203.9</v>
      </c>
      <c r="E11" s="19">
        <v>186.4</v>
      </c>
      <c r="F11" s="19">
        <v>13.2</v>
      </c>
      <c r="G11" s="19">
        <v>0</v>
      </c>
      <c r="H11" s="19">
        <v>0</v>
      </c>
      <c r="I11" s="19">
        <v>14.9</v>
      </c>
      <c r="J11" s="23">
        <v>2.6</v>
      </c>
      <c r="K11" s="19">
        <v>24.7</v>
      </c>
      <c r="L11" s="19">
        <v>254.7</v>
      </c>
      <c r="M11" s="19">
        <v>47.81</v>
      </c>
      <c r="N11" s="19">
        <v>10.79</v>
      </c>
      <c r="O11" s="19">
        <v>1138.0999999999999</v>
      </c>
      <c r="P11" s="68">
        <f t="shared" si="0"/>
        <v>1949.7999999999997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2" customFormat="1" ht="12.75" x14ac:dyDescent="0.2">
      <c r="A12" s="19" t="s">
        <v>49</v>
      </c>
      <c r="B12" s="19">
        <v>18.7</v>
      </c>
      <c r="C12" s="19">
        <v>34.299999999999997</v>
      </c>
      <c r="D12" s="19">
        <v>205.8</v>
      </c>
      <c r="E12" s="19">
        <v>184.7</v>
      </c>
      <c r="F12" s="19">
        <v>13</v>
      </c>
      <c r="G12" s="19">
        <v>0</v>
      </c>
      <c r="H12" s="19">
        <v>0</v>
      </c>
      <c r="I12" s="19">
        <v>15</v>
      </c>
      <c r="J12" s="23">
        <v>2.6</v>
      </c>
      <c r="K12" s="19">
        <v>24.9</v>
      </c>
      <c r="L12" s="19">
        <v>253</v>
      </c>
      <c r="M12" s="19">
        <v>45.2</v>
      </c>
      <c r="N12" s="19">
        <v>10</v>
      </c>
      <c r="O12" s="19">
        <v>1137.7</v>
      </c>
      <c r="P12" s="68">
        <f t="shared" si="0"/>
        <v>1944.9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2" customFormat="1" ht="12.75" x14ac:dyDescent="0.2">
      <c r="A13" s="19" t="s">
        <v>50</v>
      </c>
      <c r="B13" s="19">
        <v>18.600000000000001</v>
      </c>
      <c r="C13" s="19">
        <v>34.299999999999997</v>
      </c>
      <c r="D13" s="19">
        <v>205.5</v>
      </c>
      <c r="E13" s="19">
        <v>187.8</v>
      </c>
      <c r="F13" s="19">
        <v>13.1</v>
      </c>
      <c r="G13" s="19">
        <v>0</v>
      </c>
      <c r="H13" s="19">
        <v>0</v>
      </c>
      <c r="I13" s="19">
        <v>15</v>
      </c>
      <c r="J13" s="23">
        <v>2.4</v>
      </c>
      <c r="K13" s="19">
        <v>24.6</v>
      </c>
      <c r="L13" s="19">
        <v>251.5</v>
      </c>
      <c r="M13" s="19">
        <v>42.55</v>
      </c>
      <c r="N13" s="19">
        <v>10.050000000000004</v>
      </c>
      <c r="O13" s="19">
        <v>1135.2</v>
      </c>
      <c r="P13" s="68">
        <f t="shared" si="0"/>
        <v>1940.6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2" customFormat="1" ht="12.75" x14ac:dyDescent="0.2">
      <c r="A14" s="19" t="s">
        <v>51</v>
      </c>
      <c r="B14" s="19">
        <v>18.5</v>
      </c>
      <c r="C14" s="19">
        <v>32.200000000000003</v>
      </c>
      <c r="D14" s="19">
        <v>205.2</v>
      </c>
      <c r="E14" s="19">
        <v>187</v>
      </c>
      <c r="F14" s="19">
        <v>13.1</v>
      </c>
      <c r="G14" s="19">
        <v>0</v>
      </c>
      <c r="H14" s="19">
        <v>0</v>
      </c>
      <c r="I14" s="19">
        <v>15</v>
      </c>
      <c r="J14" s="23">
        <v>2.2000000000000002</v>
      </c>
      <c r="K14" s="19">
        <v>24.5</v>
      </c>
      <c r="L14" s="19">
        <v>290</v>
      </c>
      <c r="M14" s="19">
        <v>39.520000000000003</v>
      </c>
      <c r="N14" s="19">
        <v>10.379999999999995</v>
      </c>
      <c r="O14" s="19">
        <v>1135.3</v>
      </c>
      <c r="P14" s="68">
        <f t="shared" si="0"/>
        <v>1972.9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2" customFormat="1" ht="12.75" x14ac:dyDescent="0.2">
      <c r="A15" s="19" t="s">
        <v>52</v>
      </c>
      <c r="B15" s="19">
        <v>18.8</v>
      </c>
      <c r="C15" s="19">
        <v>32.200000000000003</v>
      </c>
      <c r="D15" s="19">
        <v>207.8</v>
      </c>
      <c r="E15" s="19">
        <v>186.1</v>
      </c>
      <c r="F15" s="19">
        <v>13.3</v>
      </c>
      <c r="G15" s="19">
        <v>43.651178762880001</v>
      </c>
      <c r="H15" s="19">
        <v>0</v>
      </c>
      <c r="I15" s="19">
        <v>15.048821237120002</v>
      </c>
      <c r="J15" s="23">
        <v>2.1</v>
      </c>
      <c r="K15" s="19">
        <v>24.5</v>
      </c>
      <c r="L15" s="19">
        <v>286.10000000000002</v>
      </c>
      <c r="M15" s="19">
        <v>39.56</v>
      </c>
      <c r="N15" s="19">
        <v>9.5399999999999991</v>
      </c>
      <c r="O15" s="19">
        <v>1135.3</v>
      </c>
      <c r="P15" s="68">
        <f t="shared" si="0"/>
        <v>2014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2" customFormat="1" ht="12.75" x14ac:dyDescent="0.2">
      <c r="A16" s="19" t="s">
        <v>59</v>
      </c>
      <c r="B16" s="19">
        <v>18.8</v>
      </c>
      <c r="C16" s="19">
        <v>32.200000000000003</v>
      </c>
      <c r="D16" s="19">
        <v>209.9</v>
      </c>
      <c r="E16" s="19">
        <v>187.9</v>
      </c>
      <c r="F16" s="19">
        <v>13.6</v>
      </c>
      <c r="G16" s="19">
        <v>56.702241588700005</v>
      </c>
      <c r="H16" s="19">
        <v>0</v>
      </c>
      <c r="I16" s="19">
        <v>14.997758411299998</v>
      </c>
      <c r="J16" s="23">
        <v>2.1</v>
      </c>
      <c r="K16" s="19">
        <v>24.6</v>
      </c>
      <c r="L16" s="19">
        <v>286</v>
      </c>
      <c r="M16" s="19">
        <v>39.56</v>
      </c>
      <c r="N16" s="19">
        <v>9.5399999999999991</v>
      </c>
      <c r="O16" s="19">
        <v>1132.7</v>
      </c>
      <c r="P16" s="68">
        <f t="shared" si="0"/>
        <v>2028.6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2" customFormat="1" ht="12.75" x14ac:dyDescent="0.2">
      <c r="A17" s="19" t="s">
        <v>54</v>
      </c>
      <c r="B17" s="19">
        <v>18.8</v>
      </c>
      <c r="C17" s="19">
        <v>31.2</v>
      </c>
      <c r="D17" s="19">
        <v>207.6</v>
      </c>
      <c r="E17" s="19">
        <v>187.3</v>
      </c>
      <c r="F17" s="19">
        <v>13.4</v>
      </c>
      <c r="G17" s="19">
        <v>56.899794163900005</v>
      </c>
      <c r="H17" s="19">
        <v>0</v>
      </c>
      <c r="I17" s="19">
        <v>15.800205836099998</v>
      </c>
      <c r="J17" s="23">
        <v>2</v>
      </c>
      <c r="K17" s="19">
        <v>24.6</v>
      </c>
      <c r="L17" s="19">
        <v>284.39999999999998</v>
      </c>
      <c r="M17" s="19">
        <v>39.56</v>
      </c>
      <c r="N17" s="19">
        <v>9.4399999999999977</v>
      </c>
      <c r="O17" s="19">
        <v>1127.7</v>
      </c>
      <c r="P17" s="68">
        <f t="shared" si="0"/>
        <v>2018.7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2" customFormat="1" ht="12.75" x14ac:dyDescent="0.2">
      <c r="A18" s="19" t="s">
        <v>55</v>
      </c>
      <c r="B18" s="19">
        <v>19</v>
      </c>
      <c r="C18" s="19">
        <v>30.6</v>
      </c>
      <c r="D18" s="19">
        <v>208.2</v>
      </c>
      <c r="E18" s="19">
        <v>187.1</v>
      </c>
      <c r="F18" s="19">
        <v>14.5</v>
      </c>
      <c r="G18" s="19">
        <v>57.625996714564991</v>
      </c>
      <c r="H18" s="19">
        <v>0</v>
      </c>
      <c r="I18" s="19">
        <v>15.974003285435003</v>
      </c>
      <c r="J18" s="23">
        <v>2</v>
      </c>
      <c r="K18" s="19">
        <v>24.7</v>
      </c>
      <c r="L18" s="19">
        <v>282.7</v>
      </c>
      <c r="M18" s="19">
        <v>39.53</v>
      </c>
      <c r="N18" s="19">
        <v>9.3699999999999974</v>
      </c>
      <c r="O18" s="19">
        <v>1127.5999999999999</v>
      </c>
      <c r="P18" s="68">
        <f t="shared" si="0"/>
        <v>2018.9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2" customFormat="1" ht="12.75" x14ac:dyDescent="0.2">
      <c r="A19" s="19" t="s">
        <v>56</v>
      </c>
      <c r="B19" s="19">
        <v>17.899999999999999</v>
      </c>
      <c r="C19" s="19">
        <v>30.5</v>
      </c>
      <c r="D19" s="19">
        <v>211.7</v>
      </c>
      <c r="E19" s="19">
        <v>205.5</v>
      </c>
      <c r="F19" s="19">
        <v>14.5</v>
      </c>
      <c r="G19" s="19">
        <v>56.105289241900003</v>
      </c>
      <c r="H19" s="19">
        <v>0</v>
      </c>
      <c r="I19" s="19">
        <v>15.994710758099991</v>
      </c>
      <c r="J19" s="23">
        <v>1.7</v>
      </c>
      <c r="K19" s="19">
        <v>25.1</v>
      </c>
      <c r="L19" s="19">
        <v>281.10000000000002</v>
      </c>
      <c r="M19" s="19">
        <v>39.53</v>
      </c>
      <c r="N19" s="19">
        <v>9.269999999999996</v>
      </c>
      <c r="O19" s="19">
        <v>1125</v>
      </c>
      <c r="P19" s="68">
        <f t="shared" si="0"/>
        <v>2033.9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2" customFormat="1" ht="12.75" x14ac:dyDescent="0.2">
      <c r="A20" s="63">
        <v>2010</v>
      </c>
      <c r="B20" s="5"/>
      <c r="C20" s="5"/>
      <c r="D20" s="5"/>
      <c r="E20" s="5"/>
      <c r="F20" s="5"/>
      <c r="G20" s="5"/>
      <c r="H20" s="5"/>
      <c r="I20" s="5"/>
      <c r="J20" s="5"/>
      <c r="K20" s="19"/>
      <c r="L20" s="19"/>
      <c r="M20" s="19"/>
      <c r="N20" s="19"/>
      <c r="O20" s="19"/>
      <c r="P20" s="68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2" customFormat="1" ht="12.75" x14ac:dyDescent="0.2">
      <c r="A21" s="19" t="s">
        <v>57</v>
      </c>
      <c r="B21" s="19">
        <v>17.100000000000001</v>
      </c>
      <c r="C21" s="19">
        <v>28.3</v>
      </c>
      <c r="D21" s="19">
        <v>212.6</v>
      </c>
      <c r="E21" s="19">
        <v>204.6</v>
      </c>
      <c r="F21" s="19">
        <v>14.5</v>
      </c>
      <c r="G21" s="19">
        <v>55.622233828174998</v>
      </c>
      <c r="H21" s="19">
        <v>0</v>
      </c>
      <c r="I21" s="19">
        <v>15.477766171824996</v>
      </c>
      <c r="J21" s="23">
        <v>1.5</v>
      </c>
      <c r="K21" s="19">
        <v>23.5</v>
      </c>
      <c r="L21" s="19">
        <v>279.7</v>
      </c>
      <c r="M21" s="19">
        <v>39.549999999999997</v>
      </c>
      <c r="N21" s="19">
        <v>8.9500000000000028</v>
      </c>
      <c r="O21" s="19">
        <v>1125</v>
      </c>
      <c r="P21" s="68">
        <f t="shared" si="0"/>
        <v>2026.4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2" customFormat="1" ht="12.75" x14ac:dyDescent="0.2">
      <c r="A22" s="19" t="s">
        <v>58</v>
      </c>
      <c r="B22" s="19">
        <v>16.600000000000001</v>
      </c>
      <c r="C22" s="19">
        <v>28.3</v>
      </c>
      <c r="D22" s="19">
        <v>212.9</v>
      </c>
      <c r="E22" s="19">
        <v>205.1</v>
      </c>
      <c r="F22" s="19">
        <v>14.5</v>
      </c>
      <c r="G22" s="19">
        <v>54.848754655800001</v>
      </c>
      <c r="H22" s="19">
        <v>0</v>
      </c>
      <c r="I22" s="19">
        <v>15.251245344199994</v>
      </c>
      <c r="J22" s="23">
        <v>1.5</v>
      </c>
      <c r="K22" s="19">
        <v>23.4</v>
      </c>
      <c r="L22" s="19">
        <v>275.7</v>
      </c>
      <c r="M22" s="19">
        <v>39.590000000000003</v>
      </c>
      <c r="N22" s="19">
        <v>8.11</v>
      </c>
      <c r="O22" s="19">
        <v>1124</v>
      </c>
      <c r="P22" s="68">
        <f t="shared" si="0"/>
        <v>2019.8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2" customFormat="1" ht="12.75" x14ac:dyDescent="0.2">
      <c r="A23" s="19" t="s">
        <v>47</v>
      </c>
      <c r="B23" s="19">
        <v>16.399999999999999</v>
      </c>
      <c r="C23" s="19">
        <v>28.3</v>
      </c>
      <c r="D23" s="19">
        <v>215.7</v>
      </c>
      <c r="E23" s="19">
        <v>204.9</v>
      </c>
      <c r="F23" s="19">
        <v>14.1</v>
      </c>
      <c r="G23" s="19">
        <v>54.335547422399998</v>
      </c>
      <c r="H23" s="19">
        <v>0</v>
      </c>
      <c r="I23" s="19">
        <v>15.064452577600008</v>
      </c>
      <c r="J23" s="23">
        <v>1.5</v>
      </c>
      <c r="K23" s="19">
        <v>23.4</v>
      </c>
      <c r="L23" s="19">
        <v>274.10000000000002</v>
      </c>
      <c r="M23" s="19">
        <v>39.64</v>
      </c>
      <c r="N23" s="19">
        <v>8.0600000000000023</v>
      </c>
      <c r="O23" s="19">
        <v>1121.2</v>
      </c>
      <c r="P23" s="68">
        <f t="shared" si="0"/>
        <v>2016.7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2" customFormat="1" ht="12.75" x14ac:dyDescent="0.2">
      <c r="A24" s="19" t="s">
        <v>48</v>
      </c>
      <c r="B24" s="19">
        <v>16.2</v>
      </c>
      <c r="C24" s="19">
        <v>27.2</v>
      </c>
      <c r="D24" s="19">
        <v>217</v>
      </c>
      <c r="E24" s="19">
        <v>205.4</v>
      </c>
      <c r="F24" s="19">
        <v>15</v>
      </c>
      <c r="G24" s="19">
        <v>54.080643759924996</v>
      </c>
      <c r="H24" s="19">
        <v>0</v>
      </c>
      <c r="I24" s="19">
        <v>15.019356240074998</v>
      </c>
      <c r="J24" s="23">
        <v>1.4</v>
      </c>
      <c r="K24" s="19">
        <v>23</v>
      </c>
      <c r="L24" s="19">
        <v>274.10000000000002</v>
      </c>
      <c r="M24" s="19">
        <v>39.71</v>
      </c>
      <c r="N24" s="19">
        <v>7.990000000000002</v>
      </c>
      <c r="O24" s="19">
        <v>1121.2</v>
      </c>
      <c r="P24" s="68">
        <f t="shared" si="0"/>
        <v>2017.3000000000002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2" customFormat="1" ht="12.75" x14ac:dyDescent="0.2">
      <c r="A25" s="19" t="s">
        <v>49</v>
      </c>
      <c r="B25" s="19">
        <v>15</v>
      </c>
      <c r="C25" s="19">
        <v>26.6</v>
      </c>
      <c r="D25" s="19">
        <v>218.7</v>
      </c>
      <c r="E25" s="19">
        <v>203.6</v>
      </c>
      <c r="F25" s="19">
        <v>14.8</v>
      </c>
      <c r="G25" s="19">
        <v>52.764073948299995</v>
      </c>
      <c r="H25" s="19">
        <v>0</v>
      </c>
      <c r="I25" s="19">
        <v>14.735926051700005</v>
      </c>
      <c r="J25" s="23">
        <v>1.4</v>
      </c>
      <c r="K25" s="19">
        <v>22.8</v>
      </c>
      <c r="L25" s="19">
        <v>272.39999999999998</v>
      </c>
      <c r="M25" s="19">
        <v>39.64</v>
      </c>
      <c r="N25" s="19">
        <v>8.0600000000000023</v>
      </c>
      <c r="O25" s="19">
        <v>1120.9000000000001</v>
      </c>
      <c r="P25" s="68">
        <f t="shared" si="0"/>
        <v>2011.4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2" customFormat="1" ht="12.75" x14ac:dyDescent="0.2">
      <c r="A26" s="19" t="s">
        <v>50</v>
      </c>
      <c r="B26" s="19">
        <v>14.7</v>
      </c>
      <c r="C26" s="19">
        <v>26.6</v>
      </c>
      <c r="D26" s="19">
        <v>221.1</v>
      </c>
      <c r="E26" s="19">
        <v>203.7</v>
      </c>
      <c r="F26" s="19">
        <v>14.8</v>
      </c>
      <c r="G26" s="19">
        <v>52.927627439000005</v>
      </c>
      <c r="H26" s="19">
        <v>1</v>
      </c>
      <c r="I26" s="19">
        <v>13.672372560999989</v>
      </c>
      <c r="J26" s="23">
        <v>1.4</v>
      </c>
      <c r="K26" s="19">
        <v>22.3</v>
      </c>
      <c r="L26" s="19">
        <v>290.8</v>
      </c>
      <c r="M26" s="19">
        <v>39.68</v>
      </c>
      <c r="N26" s="19">
        <v>8.0200000000000031</v>
      </c>
      <c r="O26" s="19">
        <v>1119.0999999999999</v>
      </c>
      <c r="P26" s="68">
        <f t="shared" si="0"/>
        <v>2029.7999999999997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2" customFormat="1" ht="12.75" x14ac:dyDescent="0.2">
      <c r="A27" s="19" t="s">
        <v>51</v>
      </c>
      <c r="B27" s="19">
        <v>15.5</v>
      </c>
      <c r="C27" s="19">
        <v>24.5</v>
      </c>
      <c r="D27" s="19">
        <v>221</v>
      </c>
      <c r="E27" s="19">
        <v>208.2</v>
      </c>
      <c r="F27" s="19">
        <v>14.8</v>
      </c>
      <c r="G27" s="19">
        <v>54.345568205200003</v>
      </c>
      <c r="H27" s="19">
        <v>1</v>
      </c>
      <c r="I27" s="19">
        <v>14.754431794799991</v>
      </c>
      <c r="J27" s="23">
        <v>1.3</v>
      </c>
      <c r="K27" s="19">
        <v>22</v>
      </c>
      <c r="L27" s="19">
        <v>289.39999999999998</v>
      </c>
      <c r="M27" s="19">
        <v>39.68</v>
      </c>
      <c r="N27" s="19">
        <v>7.32</v>
      </c>
      <c r="O27" s="19">
        <v>1119.3</v>
      </c>
      <c r="P27" s="68">
        <f t="shared" si="0"/>
        <v>2033.1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2" customFormat="1" ht="12.75" x14ac:dyDescent="0.2">
      <c r="A28" s="19" t="s">
        <v>52</v>
      </c>
      <c r="B28" s="19">
        <v>15.1</v>
      </c>
      <c r="C28" s="19">
        <v>24.5</v>
      </c>
      <c r="D28" s="19">
        <v>222.2</v>
      </c>
      <c r="E28" s="19">
        <v>207.8</v>
      </c>
      <c r="F28" s="19">
        <v>15.6</v>
      </c>
      <c r="G28" s="19">
        <v>54.001640624099998</v>
      </c>
      <c r="H28" s="19">
        <v>1</v>
      </c>
      <c r="I28" s="19">
        <v>14.698359375900004</v>
      </c>
      <c r="J28" s="23">
        <v>1.3</v>
      </c>
      <c r="K28" s="19">
        <v>22</v>
      </c>
      <c r="L28" s="19">
        <v>285.39999999999998</v>
      </c>
      <c r="M28" s="19">
        <v>39.729999999999997</v>
      </c>
      <c r="N28" s="19">
        <v>6.470000000000006</v>
      </c>
      <c r="O28" s="19">
        <v>1119.3</v>
      </c>
      <c r="P28" s="68">
        <f t="shared" si="0"/>
        <v>2029.1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2" customFormat="1" ht="12.75" x14ac:dyDescent="0.2">
      <c r="A29" s="19" t="s">
        <v>59</v>
      </c>
      <c r="B29" s="19">
        <v>16.3</v>
      </c>
      <c r="C29" s="19">
        <v>24.5</v>
      </c>
      <c r="D29" s="19">
        <v>223.3</v>
      </c>
      <c r="E29" s="19">
        <v>208.1</v>
      </c>
      <c r="F29" s="19">
        <v>15.2</v>
      </c>
      <c r="G29" s="19">
        <v>55.693631905624997</v>
      </c>
      <c r="H29" s="19">
        <v>1</v>
      </c>
      <c r="I29" s="19">
        <v>15.106368094375</v>
      </c>
      <c r="J29" s="23">
        <v>1.3</v>
      </c>
      <c r="K29" s="19">
        <v>22.2</v>
      </c>
      <c r="L29" s="19">
        <v>283.7</v>
      </c>
      <c r="M29" s="19">
        <v>39.61</v>
      </c>
      <c r="N29" s="19">
        <v>6.490000000000002</v>
      </c>
      <c r="O29" s="19">
        <v>1116.5</v>
      </c>
      <c r="P29" s="68">
        <f t="shared" si="0"/>
        <v>2029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2" customFormat="1" ht="12" customHeight="1" x14ac:dyDescent="0.2">
      <c r="A30" s="19" t="s">
        <v>54</v>
      </c>
      <c r="B30" s="19">
        <v>16.3</v>
      </c>
      <c r="C30" s="19">
        <v>23.5</v>
      </c>
      <c r="D30" s="19">
        <v>221.3</v>
      </c>
      <c r="E30" s="19">
        <v>207.7</v>
      </c>
      <c r="F30" s="19">
        <v>15</v>
      </c>
      <c r="G30" s="19">
        <v>56.251878978859999</v>
      </c>
      <c r="H30" s="19">
        <v>1</v>
      </c>
      <c r="I30" s="19">
        <v>15.248121021140001</v>
      </c>
      <c r="J30" s="23">
        <v>1.1000000000000001</v>
      </c>
      <c r="K30" s="19">
        <v>22.2</v>
      </c>
      <c r="L30" s="19">
        <v>283.7</v>
      </c>
      <c r="M30" s="19">
        <v>39.51</v>
      </c>
      <c r="N30" s="19">
        <v>6.2899999999999991</v>
      </c>
      <c r="O30" s="19">
        <v>1116.4000000000001</v>
      </c>
      <c r="P30" s="68">
        <f t="shared" si="0"/>
        <v>2025.5000000000002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s="2" customFormat="1" ht="12.75" x14ac:dyDescent="0.2">
      <c r="A31" s="19" t="s">
        <v>55</v>
      </c>
      <c r="B31" s="19">
        <v>15.3</v>
      </c>
      <c r="C31" s="19">
        <v>22.8</v>
      </c>
      <c r="D31" s="19">
        <v>226.9</v>
      </c>
      <c r="E31" s="19">
        <v>206.1</v>
      </c>
      <c r="F31" s="19">
        <v>14.8</v>
      </c>
      <c r="G31" s="19">
        <v>54.6053927878</v>
      </c>
      <c r="H31" s="19">
        <v>1</v>
      </c>
      <c r="I31" s="19">
        <v>14.694607212199998</v>
      </c>
      <c r="J31" s="23">
        <v>1.1000000000000001</v>
      </c>
      <c r="K31" s="19">
        <v>22.1</v>
      </c>
      <c r="L31" s="19">
        <v>282.39999999999998</v>
      </c>
      <c r="M31" s="19">
        <v>39.479999999999997</v>
      </c>
      <c r="N31" s="19">
        <v>6.32</v>
      </c>
      <c r="O31" s="19">
        <v>1116.3</v>
      </c>
      <c r="P31" s="68">
        <f t="shared" si="0"/>
        <v>2023.9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2" customFormat="1" ht="12.75" x14ac:dyDescent="0.2">
      <c r="A32" s="19" t="s">
        <v>56</v>
      </c>
      <c r="B32" s="19">
        <v>15.4</v>
      </c>
      <c r="C32" s="19">
        <v>22.6</v>
      </c>
      <c r="D32" s="19">
        <v>228.3</v>
      </c>
      <c r="E32" s="19">
        <v>208.6</v>
      </c>
      <c r="F32" s="19">
        <v>14.8</v>
      </c>
      <c r="G32" s="19">
        <v>55.115379055299996</v>
      </c>
      <c r="H32" s="19">
        <v>1</v>
      </c>
      <c r="I32" s="19">
        <v>15.984620944699998</v>
      </c>
      <c r="J32" s="23">
        <v>1.1000000000000001</v>
      </c>
      <c r="K32" s="19">
        <v>23.9</v>
      </c>
      <c r="L32" s="19">
        <v>280.89999999999998</v>
      </c>
      <c r="M32" s="19">
        <v>39.36</v>
      </c>
      <c r="N32" s="19">
        <v>6.0399999999999991</v>
      </c>
      <c r="O32" s="19">
        <v>1112.3</v>
      </c>
      <c r="P32" s="68">
        <f t="shared" si="0"/>
        <v>2025.3999999999999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2" customFormat="1" ht="12.75" x14ac:dyDescent="0.2">
      <c r="A33" s="63">
        <v>2011</v>
      </c>
      <c r="B33" s="19"/>
      <c r="C33" s="19"/>
      <c r="D33" s="19"/>
      <c r="E33" s="19"/>
      <c r="F33" s="19"/>
      <c r="G33" s="19"/>
      <c r="H33" s="19"/>
      <c r="I33" s="19"/>
      <c r="J33" s="23"/>
      <c r="K33" s="19"/>
      <c r="L33" s="19"/>
      <c r="M33" s="19"/>
      <c r="N33" s="19"/>
      <c r="O33" s="19"/>
      <c r="P33" s="68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2" customFormat="1" ht="12.75" x14ac:dyDescent="0.2">
      <c r="A34" s="19" t="s">
        <v>57</v>
      </c>
      <c r="B34" s="19">
        <v>15.9</v>
      </c>
      <c r="C34" s="19">
        <v>23.6</v>
      </c>
      <c r="D34" s="19">
        <v>224.7</v>
      </c>
      <c r="E34" s="19">
        <v>207.7</v>
      </c>
      <c r="F34" s="19">
        <v>14.8</v>
      </c>
      <c r="G34" s="19">
        <v>55.899505309400006</v>
      </c>
      <c r="H34" s="19">
        <v>1</v>
      </c>
      <c r="I34" s="19">
        <v>16.0004946906</v>
      </c>
      <c r="J34" s="23">
        <v>1.1000000000000001</v>
      </c>
      <c r="K34" s="19">
        <v>21.2</v>
      </c>
      <c r="L34" s="19">
        <v>279.39999999999998</v>
      </c>
      <c r="M34" s="19">
        <v>39.380000000000003</v>
      </c>
      <c r="N34" s="19">
        <v>5.2199999999999989</v>
      </c>
      <c r="O34" s="19">
        <v>1113.0999999999999</v>
      </c>
      <c r="P34" s="68">
        <f t="shared" si="0"/>
        <v>2019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2" customFormat="1" ht="12.75" x14ac:dyDescent="0.2">
      <c r="A35" s="19" t="s">
        <v>58</v>
      </c>
      <c r="B35" s="19">
        <v>16</v>
      </c>
      <c r="C35" s="19">
        <v>22.3</v>
      </c>
      <c r="D35" s="19">
        <v>226.4</v>
      </c>
      <c r="E35" s="19">
        <v>206.9</v>
      </c>
      <c r="F35" s="19">
        <v>15.1</v>
      </c>
      <c r="G35" s="19">
        <v>56.297115655500001</v>
      </c>
      <c r="H35" s="19">
        <v>1</v>
      </c>
      <c r="I35" s="19">
        <v>16.202884344499999</v>
      </c>
      <c r="J35" s="23">
        <v>1.1000000000000001</v>
      </c>
      <c r="K35" s="19">
        <v>21.3</v>
      </c>
      <c r="L35" s="19">
        <v>275.5</v>
      </c>
      <c r="M35" s="19">
        <v>39.26</v>
      </c>
      <c r="N35" s="19">
        <v>4.3400000000000034</v>
      </c>
      <c r="O35" s="19">
        <v>1113.0999999999999</v>
      </c>
      <c r="P35" s="68">
        <f t="shared" si="0"/>
        <v>2014.8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2" customFormat="1" ht="12.75" x14ac:dyDescent="0.2">
      <c r="A36" s="19" t="s">
        <v>47</v>
      </c>
      <c r="B36" s="19">
        <v>16.5</v>
      </c>
      <c r="C36" s="19">
        <v>22.3</v>
      </c>
      <c r="D36" s="19">
        <v>228.5</v>
      </c>
      <c r="E36" s="19">
        <v>206.6</v>
      </c>
      <c r="F36" s="19">
        <v>15.2</v>
      </c>
      <c r="G36" s="19">
        <v>56.742682604999999</v>
      </c>
      <c r="H36" s="19">
        <v>1</v>
      </c>
      <c r="I36" s="19">
        <v>16.657317395000007</v>
      </c>
      <c r="J36" s="23">
        <v>1.1000000000000001</v>
      </c>
      <c r="K36" s="19">
        <v>24.6</v>
      </c>
      <c r="L36" s="19">
        <v>273.8</v>
      </c>
      <c r="M36" s="19">
        <v>39.1</v>
      </c>
      <c r="N36" s="19">
        <v>4.2999999999999972</v>
      </c>
      <c r="O36" s="19">
        <v>1110.0999999999999</v>
      </c>
      <c r="P36" s="68">
        <f t="shared" si="0"/>
        <v>2016.5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2" customFormat="1" ht="12.75" x14ac:dyDescent="0.2">
      <c r="A37" s="19" t="s">
        <v>48</v>
      </c>
      <c r="B37" s="19">
        <v>17</v>
      </c>
      <c r="C37" s="19">
        <v>21.2</v>
      </c>
      <c r="D37" s="19">
        <v>225.8</v>
      </c>
      <c r="E37" s="19">
        <v>221.1</v>
      </c>
      <c r="F37" s="19">
        <v>15.1</v>
      </c>
      <c r="G37" s="19">
        <v>58.011743169599995</v>
      </c>
      <c r="H37" s="19">
        <v>1</v>
      </c>
      <c r="I37" s="19">
        <v>16.88825683040001</v>
      </c>
      <c r="J37" s="23">
        <v>0.9</v>
      </c>
      <c r="K37" s="19">
        <v>25</v>
      </c>
      <c r="L37" s="19">
        <v>273.8</v>
      </c>
      <c r="M37" s="19">
        <v>38.96</v>
      </c>
      <c r="N37" s="19">
        <v>4.240000000000002</v>
      </c>
      <c r="O37" s="19">
        <v>1110.0999999999999</v>
      </c>
      <c r="P37" s="68">
        <f t="shared" si="0"/>
        <v>2029.1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2" customFormat="1" ht="12.75" x14ac:dyDescent="0.2">
      <c r="A38" s="19" t="s">
        <v>49</v>
      </c>
      <c r="B38" s="19">
        <v>16.600000000000001</v>
      </c>
      <c r="C38" s="19">
        <v>20.8</v>
      </c>
      <c r="D38" s="19">
        <v>227</v>
      </c>
      <c r="E38" s="19">
        <v>219.2</v>
      </c>
      <c r="F38" s="19">
        <v>14.5</v>
      </c>
      <c r="G38" s="19">
        <v>57.289173152700002</v>
      </c>
      <c r="H38" s="19">
        <v>1</v>
      </c>
      <c r="I38" s="19">
        <v>16.710826847299998</v>
      </c>
      <c r="J38" s="23">
        <v>0.9</v>
      </c>
      <c r="K38" s="19">
        <v>25.2</v>
      </c>
      <c r="L38" s="19">
        <v>292.5</v>
      </c>
      <c r="M38" s="19">
        <v>38.89</v>
      </c>
      <c r="N38" s="19">
        <v>4.3100000000000023</v>
      </c>
      <c r="O38" s="19">
        <v>1110.0999999999999</v>
      </c>
      <c r="P38" s="68">
        <f t="shared" si="0"/>
        <v>2045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2" customFormat="1" ht="12.75" x14ac:dyDescent="0.2">
      <c r="A39" s="19" t="s">
        <v>50</v>
      </c>
      <c r="B39" s="19">
        <v>18.899999999999999</v>
      </c>
      <c r="C39" s="19">
        <v>21.3</v>
      </c>
      <c r="D39" s="19">
        <v>235.5</v>
      </c>
      <c r="E39" s="19">
        <v>219.2</v>
      </c>
      <c r="F39" s="19">
        <v>15.6</v>
      </c>
      <c r="G39" s="19">
        <v>57.277720829499998</v>
      </c>
      <c r="H39" s="19">
        <v>1</v>
      </c>
      <c r="I39" s="19">
        <v>16.922279170500005</v>
      </c>
      <c r="J39" s="23">
        <v>0.9</v>
      </c>
      <c r="K39" s="19">
        <v>24.9</v>
      </c>
      <c r="L39" s="19">
        <v>290.89999999999998</v>
      </c>
      <c r="M39" s="19">
        <v>38.72</v>
      </c>
      <c r="N39" s="19">
        <v>4.3800000000000026</v>
      </c>
      <c r="O39" s="19">
        <v>1119.3</v>
      </c>
      <c r="P39" s="68">
        <f t="shared" si="0"/>
        <v>2064.8000000000002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2" customFormat="1" ht="12.75" x14ac:dyDescent="0.2">
      <c r="A40" s="19" t="s">
        <v>51</v>
      </c>
      <c r="B40" s="19">
        <v>18.5</v>
      </c>
      <c r="C40" s="19">
        <v>21.5</v>
      </c>
      <c r="D40" s="19">
        <v>232.8</v>
      </c>
      <c r="E40" s="19">
        <v>220.4</v>
      </c>
      <c r="F40" s="19">
        <v>16</v>
      </c>
      <c r="G40" s="19">
        <v>57.22582749</v>
      </c>
      <c r="H40" s="19">
        <v>1</v>
      </c>
      <c r="I40" s="19">
        <v>16.874172509999994</v>
      </c>
      <c r="J40" s="23">
        <v>0.9</v>
      </c>
      <c r="K40" s="19">
        <v>24.7</v>
      </c>
      <c r="L40" s="19">
        <v>289.2</v>
      </c>
      <c r="M40" s="19">
        <v>38.72</v>
      </c>
      <c r="N40" s="19">
        <v>3.6799999999999997</v>
      </c>
      <c r="O40" s="19">
        <v>1119.3</v>
      </c>
      <c r="P40" s="68">
        <f t="shared" si="0"/>
        <v>2060.8000000000002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2" customFormat="1" ht="12.75" x14ac:dyDescent="0.2">
      <c r="A41" s="19" t="s">
        <v>52</v>
      </c>
      <c r="B41" s="19">
        <v>18.600000000000001</v>
      </c>
      <c r="C41" s="19">
        <v>21</v>
      </c>
      <c r="D41" s="19">
        <v>237.4</v>
      </c>
      <c r="E41" s="19">
        <v>219.5</v>
      </c>
      <c r="F41" s="19">
        <v>16.2</v>
      </c>
      <c r="G41" s="19">
        <v>57.5965964536</v>
      </c>
      <c r="H41" s="19">
        <v>1</v>
      </c>
      <c r="I41" s="19">
        <v>17.003403546399994</v>
      </c>
      <c r="J41" s="23">
        <v>0.9</v>
      </c>
      <c r="K41" s="19">
        <v>25.1</v>
      </c>
      <c r="L41" s="19">
        <v>285.3</v>
      </c>
      <c r="M41" s="19">
        <v>38.42</v>
      </c>
      <c r="N41" s="19">
        <v>3.6799999999999997</v>
      </c>
      <c r="O41" s="19">
        <v>1117.7</v>
      </c>
      <c r="P41" s="68">
        <f t="shared" si="0"/>
        <v>2059.4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2" customFormat="1" ht="12.75" x14ac:dyDescent="0.2">
      <c r="A42" s="19" t="s">
        <v>59</v>
      </c>
      <c r="B42" s="19">
        <v>17.5</v>
      </c>
      <c r="C42" s="19">
        <v>21</v>
      </c>
      <c r="D42" s="19">
        <v>238.1</v>
      </c>
      <c r="E42" s="19">
        <v>218.7</v>
      </c>
      <c r="F42" s="19">
        <v>16.2</v>
      </c>
      <c r="G42" s="19">
        <v>55.888052986199995</v>
      </c>
      <c r="H42" s="19">
        <v>1</v>
      </c>
      <c r="I42" s="19">
        <v>17.111947013800005</v>
      </c>
      <c r="J42" s="23">
        <v>0.9</v>
      </c>
      <c r="K42" s="19">
        <v>24.8</v>
      </c>
      <c r="L42" s="19">
        <v>283.60000000000002</v>
      </c>
      <c r="M42" s="19">
        <v>38.42</v>
      </c>
      <c r="N42" s="19">
        <v>3.6799999999999997</v>
      </c>
      <c r="O42" s="19">
        <v>1114.5999999999999</v>
      </c>
      <c r="P42" s="68">
        <f t="shared" si="0"/>
        <v>2051.5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2" customFormat="1" ht="12.75" x14ac:dyDescent="0.2">
      <c r="A43" s="19" t="s">
        <v>54</v>
      </c>
      <c r="B43" s="19">
        <v>17.5</v>
      </c>
      <c r="C43" s="19">
        <v>19.899999999999999</v>
      </c>
      <c r="D43" s="19">
        <v>235.5</v>
      </c>
      <c r="E43" s="19">
        <v>218.7</v>
      </c>
      <c r="F43" s="19">
        <v>15.7</v>
      </c>
      <c r="G43" s="19">
        <v>56.757069586020002</v>
      </c>
      <c r="H43" s="19">
        <v>1</v>
      </c>
      <c r="I43" s="19">
        <v>19.242930413979998</v>
      </c>
      <c r="J43" s="23">
        <v>0.7</v>
      </c>
      <c r="K43" s="19">
        <v>24.8</v>
      </c>
      <c r="L43" s="19">
        <v>283.60000000000002</v>
      </c>
      <c r="M43" s="19">
        <v>38.32</v>
      </c>
      <c r="N43" s="19">
        <v>3.7800000000000011</v>
      </c>
      <c r="O43" s="19">
        <v>1114</v>
      </c>
      <c r="P43" s="68">
        <f t="shared" si="0"/>
        <v>2049.5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2" customFormat="1" ht="12.75" x14ac:dyDescent="0.2">
      <c r="A44" s="19" t="s">
        <v>55</v>
      </c>
      <c r="B44" s="19">
        <v>18</v>
      </c>
      <c r="C44" s="19">
        <v>19.3</v>
      </c>
      <c r="D44" s="19">
        <v>237.1</v>
      </c>
      <c r="E44" s="19">
        <v>218.3</v>
      </c>
      <c r="F44" s="19">
        <v>17.5</v>
      </c>
      <c r="G44" s="19">
        <v>55.528020575599996</v>
      </c>
      <c r="H44" s="19">
        <v>1</v>
      </c>
      <c r="I44" s="19">
        <v>18.87197942440001</v>
      </c>
      <c r="J44" s="23">
        <v>0.7</v>
      </c>
      <c r="K44" s="19">
        <v>24.6</v>
      </c>
      <c r="L44" s="19">
        <v>282.3</v>
      </c>
      <c r="M44" s="19">
        <v>38.21</v>
      </c>
      <c r="N44" s="19">
        <v>3.8900000000000006</v>
      </c>
      <c r="O44" s="19">
        <v>1113.7</v>
      </c>
      <c r="P44" s="68">
        <f t="shared" si="0"/>
        <v>2049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2" customFormat="1" ht="12.75" x14ac:dyDescent="0.2">
      <c r="A45" s="19" t="s">
        <v>56</v>
      </c>
      <c r="B45" s="19">
        <v>16.3</v>
      </c>
      <c r="C45" s="19">
        <v>19.5</v>
      </c>
      <c r="D45" s="19">
        <v>238.6</v>
      </c>
      <c r="E45" s="19">
        <v>220.4</v>
      </c>
      <c r="F45" s="19">
        <v>17.600000000000001</v>
      </c>
      <c r="G45" s="19">
        <v>54.945025747700001</v>
      </c>
      <c r="H45" s="19">
        <v>1</v>
      </c>
      <c r="I45" s="19">
        <v>17.454974252300005</v>
      </c>
      <c r="J45" s="23">
        <v>0.7</v>
      </c>
      <c r="K45" s="19">
        <v>24</v>
      </c>
      <c r="L45" s="19">
        <v>280.7</v>
      </c>
      <c r="M45" s="19">
        <v>38.090000000000003</v>
      </c>
      <c r="N45" s="19">
        <v>3.6099999999999994</v>
      </c>
      <c r="O45" s="19">
        <v>1111.5999999999999</v>
      </c>
      <c r="P45" s="68">
        <f t="shared" si="0"/>
        <v>2044.5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2" customFormat="1" ht="12.75" x14ac:dyDescent="0.2">
      <c r="A46" s="63">
        <v>2012</v>
      </c>
      <c r="B46" s="19"/>
      <c r="C46" s="19"/>
      <c r="D46" s="19"/>
      <c r="E46" s="19"/>
      <c r="F46" s="19"/>
      <c r="G46" s="19"/>
      <c r="H46" s="19"/>
      <c r="I46" s="19"/>
      <c r="J46" s="23"/>
      <c r="K46" s="19"/>
      <c r="L46" s="19"/>
      <c r="M46" s="19"/>
      <c r="N46" s="19"/>
      <c r="O46" s="19"/>
      <c r="P46" s="6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2" customFormat="1" ht="12.75" x14ac:dyDescent="0.2">
      <c r="A47" s="19" t="s">
        <v>57</v>
      </c>
      <c r="B47" s="19">
        <v>16.399999999999999</v>
      </c>
      <c r="C47" s="19">
        <v>19.899999999999999</v>
      </c>
      <c r="D47" s="19">
        <v>235.4</v>
      </c>
      <c r="E47" s="19">
        <v>220.7</v>
      </c>
      <c r="F47" s="19">
        <v>18.27</v>
      </c>
      <c r="G47" s="19">
        <v>55.510824196544995</v>
      </c>
      <c r="H47" s="19">
        <v>1</v>
      </c>
      <c r="I47" s="19">
        <v>18.789175803455002</v>
      </c>
      <c r="J47" s="23">
        <v>0.7</v>
      </c>
      <c r="K47" s="19">
        <v>23.6</v>
      </c>
      <c r="L47" s="19">
        <v>279</v>
      </c>
      <c r="M47" s="19">
        <v>38.03</v>
      </c>
      <c r="N47" s="19">
        <v>3.0700000000000003</v>
      </c>
      <c r="O47" s="19">
        <v>1110.7</v>
      </c>
      <c r="P47" s="68">
        <f t="shared" si="0"/>
        <v>2041.0700000000002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2" customFormat="1" ht="12.75" x14ac:dyDescent="0.2">
      <c r="A48" s="19" t="s">
        <v>58</v>
      </c>
      <c r="B48" s="19">
        <v>16.899999999999999</v>
      </c>
      <c r="C48" s="19">
        <v>19.899999999999999</v>
      </c>
      <c r="D48" s="19">
        <v>235.5</v>
      </c>
      <c r="E48" s="19">
        <v>221.2</v>
      </c>
      <c r="F48" s="19">
        <v>18.27</v>
      </c>
      <c r="G48" s="19">
        <v>55.687637330200005</v>
      </c>
      <c r="H48" s="19">
        <v>1</v>
      </c>
      <c r="I48" s="19">
        <v>18.91236266979999</v>
      </c>
      <c r="J48" s="23">
        <v>0.7</v>
      </c>
      <c r="K48" s="19">
        <v>23.6</v>
      </c>
      <c r="L48" s="19">
        <v>275</v>
      </c>
      <c r="M48" s="19">
        <v>37.840000000000003</v>
      </c>
      <c r="N48" s="19">
        <v>3.0599999999999952</v>
      </c>
      <c r="O48" s="19">
        <v>1110.7</v>
      </c>
      <c r="P48" s="68">
        <f t="shared" si="0"/>
        <v>2038.27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2" customFormat="1" ht="12.75" x14ac:dyDescent="0.2">
      <c r="A49" s="19" t="s">
        <v>47</v>
      </c>
      <c r="B49" s="19">
        <v>16.600000000000001</v>
      </c>
      <c r="C49" s="19">
        <v>19.899999999999999</v>
      </c>
      <c r="D49" s="19">
        <v>237.3</v>
      </c>
      <c r="E49" s="19">
        <v>221.4</v>
      </c>
      <c r="F49" s="19">
        <v>17.899999999999999</v>
      </c>
      <c r="G49" s="19">
        <v>55.439622955900006</v>
      </c>
      <c r="H49" s="19">
        <v>1</v>
      </c>
      <c r="I49" s="19">
        <v>18.860377044099991</v>
      </c>
      <c r="J49" s="23">
        <v>0.7</v>
      </c>
      <c r="K49" s="19">
        <v>23.6</v>
      </c>
      <c r="L49" s="19">
        <v>275</v>
      </c>
      <c r="M49" s="19">
        <v>37.68</v>
      </c>
      <c r="N49" s="19">
        <v>3.2199999999999989</v>
      </c>
      <c r="O49" s="19">
        <v>1107.4000000000001</v>
      </c>
      <c r="P49" s="68">
        <f t="shared" si="0"/>
        <v>2036.0000000000002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2" customFormat="1" ht="12.75" x14ac:dyDescent="0.2">
      <c r="A50" s="19" t="s">
        <v>48</v>
      </c>
      <c r="B50" s="19">
        <v>16.5</v>
      </c>
      <c r="C50" s="19">
        <v>19.399999999999999</v>
      </c>
      <c r="D50" s="19">
        <v>234.6</v>
      </c>
      <c r="E50" s="19">
        <v>221.7</v>
      </c>
      <c r="F50" s="19">
        <v>17.87</v>
      </c>
      <c r="G50" s="19">
        <v>55.491874180499998</v>
      </c>
      <c r="H50" s="19">
        <v>1</v>
      </c>
      <c r="I50" s="19">
        <v>18.508125819500002</v>
      </c>
      <c r="J50" s="23">
        <v>0.6</v>
      </c>
      <c r="K50" s="19">
        <v>23.8</v>
      </c>
      <c r="L50" s="19">
        <v>273.39999999999998</v>
      </c>
      <c r="M50" s="19">
        <v>37.4</v>
      </c>
      <c r="N50" s="19">
        <v>3.3000000000000043</v>
      </c>
      <c r="O50" s="19">
        <v>1106.8</v>
      </c>
      <c r="P50" s="68">
        <f t="shared" si="0"/>
        <v>2030.37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2" customFormat="1" ht="12.75" x14ac:dyDescent="0.2">
      <c r="A51" s="19" t="s">
        <v>49</v>
      </c>
      <c r="B51" s="19">
        <v>14.6</v>
      </c>
      <c r="C51" s="19">
        <v>18.7</v>
      </c>
      <c r="D51" s="19">
        <v>235.2</v>
      </c>
      <c r="E51" s="19">
        <v>224.1</v>
      </c>
      <c r="F51" s="19">
        <v>18.36</v>
      </c>
      <c r="G51" s="19">
        <v>54.049955112599996</v>
      </c>
      <c r="H51" s="19">
        <v>1</v>
      </c>
      <c r="I51" s="19">
        <v>16.250044887400001</v>
      </c>
      <c r="J51" s="23">
        <v>0.6</v>
      </c>
      <c r="K51" s="19">
        <v>23.4</v>
      </c>
      <c r="L51" s="19">
        <v>292.10000000000002</v>
      </c>
      <c r="M51" s="19">
        <v>37.33</v>
      </c>
      <c r="N51" s="19">
        <v>2.5700000000000003</v>
      </c>
      <c r="O51" s="19">
        <v>1105.5999999999999</v>
      </c>
      <c r="P51" s="68">
        <f t="shared" si="0"/>
        <v>2043.8600000000001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2" customFormat="1" ht="12.75" x14ac:dyDescent="0.2">
      <c r="A52" s="19" t="s">
        <v>50</v>
      </c>
      <c r="B52" s="19">
        <v>14.7</v>
      </c>
      <c r="C52" s="19">
        <v>18.7</v>
      </c>
      <c r="D52" s="19">
        <v>235.5</v>
      </c>
      <c r="E52" s="19">
        <v>225.1</v>
      </c>
      <c r="F52" s="19">
        <v>19.2</v>
      </c>
      <c r="G52" s="19">
        <v>54.310853350499997</v>
      </c>
      <c r="H52" s="19">
        <v>1</v>
      </c>
      <c r="I52" s="19">
        <v>16.389146649500006</v>
      </c>
      <c r="J52" s="23">
        <v>0.6</v>
      </c>
      <c r="K52" s="19">
        <v>23.5</v>
      </c>
      <c r="L52" s="19">
        <v>290.5</v>
      </c>
      <c r="M52" s="19">
        <v>37.15</v>
      </c>
      <c r="N52" s="19">
        <v>2.5500000000000043</v>
      </c>
      <c r="O52" s="19">
        <v>1102.0999999999999</v>
      </c>
      <c r="P52" s="68">
        <f t="shared" si="0"/>
        <v>2041.3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2" customFormat="1" ht="12.75" x14ac:dyDescent="0.2">
      <c r="A53" s="19" t="s">
        <v>51</v>
      </c>
      <c r="B53" s="19">
        <v>14.36</v>
      </c>
      <c r="C53" s="19">
        <v>19.190000000000001</v>
      </c>
      <c r="D53" s="19">
        <v>233.18</v>
      </c>
      <c r="E53" s="19">
        <v>226.8</v>
      </c>
      <c r="F53" s="19">
        <v>20.5</v>
      </c>
      <c r="G53" s="19">
        <v>53.980883288299999</v>
      </c>
      <c r="H53" s="19">
        <v>1</v>
      </c>
      <c r="I53" s="19">
        <v>16.319116711699998</v>
      </c>
      <c r="J53" s="23">
        <v>0.6</v>
      </c>
      <c r="K53" s="19">
        <v>22.3</v>
      </c>
      <c r="L53" s="19">
        <v>288.8</v>
      </c>
      <c r="M53" s="19">
        <v>37.15</v>
      </c>
      <c r="N53" s="19">
        <v>2.3500000000000014</v>
      </c>
      <c r="O53" s="19">
        <v>1101.8</v>
      </c>
      <c r="P53" s="68">
        <f t="shared" si="0"/>
        <v>2038.33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2" customFormat="1" ht="12.75" x14ac:dyDescent="0.2">
      <c r="A54" s="19" t="s">
        <v>52</v>
      </c>
      <c r="B54" s="19">
        <v>14.8</v>
      </c>
      <c r="C54" s="19">
        <v>19.2</v>
      </c>
      <c r="D54" s="19">
        <v>233.2</v>
      </c>
      <c r="E54" s="19">
        <v>226.8</v>
      </c>
      <c r="F54" s="19">
        <v>20.5</v>
      </c>
      <c r="G54" s="19">
        <v>54.470470105100006</v>
      </c>
      <c r="H54" s="19">
        <v>1</v>
      </c>
      <c r="I54" s="19">
        <v>14.629529894899989</v>
      </c>
      <c r="J54" s="23">
        <v>0.6</v>
      </c>
      <c r="K54" s="19">
        <v>22.5</v>
      </c>
      <c r="L54" s="19">
        <v>284.8</v>
      </c>
      <c r="M54" s="19">
        <v>36.85</v>
      </c>
      <c r="N54" s="19">
        <v>2.3500000000000014</v>
      </c>
      <c r="O54" s="19">
        <v>1100.0999999999999</v>
      </c>
      <c r="P54" s="68">
        <f t="shared" si="0"/>
        <v>2031.8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2" customFormat="1" ht="12.75" x14ac:dyDescent="0.2">
      <c r="A55" s="19" t="s">
        <v>59</v>
      </c>
      <c r="B55" s="19">
        <v>15.1</v>
      </c>
      <c r="C55" s="19">
        <v>19.8</v>
      </c>
      <c r="D55" s="19">
        <v>234.1</v>
      </c>
      <c r="E55" s="19">
        <v>230.6</v>
      </c>
      <c r="F55" s="19">
        <v>21</v>
      </c>
      <c r="G55" s="19">
        <v>55.192682236900005</v>
      </c>
      <c r="H55" s="19">
        <v>0.96</v>
      </c>
      <c r="I55" s="19">
        <v>14.947317763099988</v>
      </c>
      <c r="J55" s="23">
        <v>0.6</v>
      </c>
      <c r="K55" s="19">
        <v>22.8</v>
      </c>
      <c r="L55" s="19">
        <v>283.2</v>
      </c>
      <c r="M55" s="19">
        <v>36.85</v>
      </c>
      <c r="N55" s="19">
        <v>2.3500000000000014</v>
      </c>
      <c r="O55" s="19">
        <v>1100.0999999999999</v>
      </c>
      <c r="P55" s="68">
        <f t="shared" si="0"/>
        <v>2037.6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2" customFormat="1" ht="12.75" x14ac:dyDescent="0.2">
      <c r="A56" s="19" t="s">
        <v>54</v>
      </c>
      <c r="B56" s="19">
        <v>14.7</v>
      </c>
      <c r="C56" s="19">
        <v>20.6</v>
      </c>
      <c r="D56" s="19">
        <v>232.2</v>
      </c>
      <c r="E56" s="19">
        <v>231.4</v>
      </c>
      <c r="F56" s="19">
        <v>20.9</v>
      </c>
      <c r="G56" s="19">
        <v>55.134704850699997</v>
      </c>
      <c r="H56" s="19">
        <v>0.96</v>
      </c>
      <c r="I56" s="19">
        <v>14.605295149300005</v>
      </c>
      <c r="J56" s="23">
        <v>0.4</v>
      </c>
      <c r="K56" s="19">
        <v>22.8</v>
      </c>
      <c r="L56" s="19">
        <v>283.2</v>
      </c>
      <c r="M56" s="19">
        <v>36.75</v>
      </c>
      <c r="N56" s="19">
        <v>2.4500000000000028</v>
      </c>
      <c r="O56" s="19">
        <v>1100.0999999999999</v>
      </c>
      <c r="P56" s="68">
        <f t="shared" si="0"/>
        <v>2036.1999999999998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2" customFormat="1" ht="12.75" x14ac:dyDescent="0.2">
      <c r="A57" s="19" t="s">
        <v>55</v>
      </c>
      <c r="B57" s="19">
        <v>15.121009000000001</v>
      </c>
      <c r="C57" s="19">
        <v>20.639727300000001</v>
      </c>
      <c r="D57" s="19">
        <v>234.17028019999998</v>
      </c>
      <c r="E57" s="19">
        <v>233.1</v>
      </c>
      <c r="F57" s="19">
        <v>21.197081899999997</v>
      </c>
      <c r="G57" s="19">
        <v>54.928563033100005</v>
      </c>
      <c r="H57" s="19">
        <v>0.96</v>
      </c>
      <c r="I57" s="19">
        <v>12.801143700000004</v>
      </c>
      <c r="J57" s="23">
        <v>0.38355079999999997</v>
      </c>
      <c r="K57" s="19">
        <v>22.7</v>
      </c>
      <c r="L57" s="19">
        <v>281.86651710000001</v>
      </c>
      <c r="M57" s="19">
        <v>36.64</v>
      </c>
      <c r="N57" s="19">
        <v>2.3570587999999901</v>
      </c>
      <c r="O57" s="19">
        <v>1099.9095743</v>
      </c>
      <c r="P57" s="68">
        <f t="shared" si="0"/>
        <v>2036.7745061331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2" customFormat="1" ht="12.75" x14ac:dyDescent="0.2">
      <c r="A58" s="19" t="s">
        <v>56</v>
      </c>
      <c r="B58" s="19">
        <v>14.9</v>
      </c>
      <c r="C58" s="19">
        <v>21.5</v>
      </c>
      <c r="D58" s="19">
        <v>235.2</v>
      </c>
      <c r="E58" s="19">
        <v>234.1</v>
      </c>
      <c r="F58" s="19">
        <v>21.6</v>
      </c>
      <c r="G58" s="19">
        <v>55.004076789199999</v>
      </c>
      <c r="H58" s="19">
        <v>0.96</v>
      </c>
      <c r="I58" s="19">
        <v>14.5359232108</v>
      </c>
      <c r="J58" s="23">
        <v>0.4</v>
      </c>
      <c r="K58" s="19">
        <v>21.6</v>
      </c>
      <c r="L58" s="19">
        <v>280.3</v>
      </c>
      <c r="M58" s="19">
        <v>36.64</v>
      </c>
      <c r="N58" s="19">
        <v>2.759999999999998</v>
      </c>
      <c r="O58" s="19">
        <v>1091.2</v>
      </c>
      <c r="P58" s="68">
        <f t="shared" si="0"/>
        <v>2030.6999999999998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12.75" x14ac:dyDescent="0.2">
      <c r="A59" s="63">
        <v>2013</v>
      </c>
      <c r="B59" s="19"/>
      <c r="C59" s="19"/>
      <c r="D59" s="19"/>
      <c r="E59" s="19"/>
      <c r="F59" s="19"/>
      <c r="G59" s="19"/>
      <c r="H59" s="19"/>
      <c r="I59" s="19"/>
      <c r="J59" s="23"/>
      <c r="K59" s="19"/>
      <c r="L59" s="19"/>
      <c r="M59" s="19"/>
      <c r="N59" s="19"/>
      <c r="O59" s="19"/>
      <c r="P59" s="68"/>
    </row>
    <row r="60" spans="1:41" s="2" customFormat="1" ht="12.75" x14ac:dyDescent="0.2">
      <c r="A60" s="19" t="s">
        <v>57</v>
      </c>
      <c r="B60" s="19">
        <v>15.3</v>
      </c>
      <c r="C60" s="19">
        <v>21.5</v>
      </c>
      <c r="D60" s="19">
        <v>231.6</v>
      </c>
      <c r="E60" s="19">
        <v>233.3</v>
      </c>
      <c r="F60" s="19">
        <v>22.5</v>
      </c>
      <c r="G60" s="19">
        <v>55.162262003399995</v>
      </c>
      <c r="H60" s="19">
        <v>0.96</v>
      </c>
      <c r="I60" s="19">
        <v>14.477737996599998</v>
      </c>
      <c r="J60" s="23">
        <v>0.4</v>
      </c>
      <c r="K60" s="19">
        <v>21.6</v>
      </c>
      <c r="L60" s="19">
        <v>277.39999999999998</v>
      </c>
      <c r="M60" s="19">
        <v>36.46</v>
      </c>
      <c r="N60" s="19">
        <v>2.8399999999999963</v>
      </c>
      <c r="O60" s="19">
        <v>1091.2</v>
      </c>
      <c r="P60" s="68">
        <f t="shared" si="0"/>
        <v>2024.7000000000003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2" customFormat="1" ht="12.75" x14ac:dyDescent="0.2">
      <c r="A61" s="19" t="s">
        <v>58</v>
      </c>
      <c r="B61" s="19">
        <v>14.9</v>
      </c>
      <c r="C61" s="19">
        <v>23</v>
      </c>
      <c r="D61" s="19">
        <v>233.3</v>
      </c>
      <c r="E61" s="19">
        <v>231.9</v>
      </c>
      <c r="F61" s="19">
        <v>23.2</v>
      </c>
      <c r="G61" s="19">
        <v>54.213508603299999</v>
      </c>
      <c r="H61" s="19">
        <v>0.96</v>
      </c>
      <c r="I61" s="19">
        <v>13.026491396700003</v>
      </c>
      <c r="J61" s="23">
        <v>0.4</v>
      </c>
      <c r="K61" s="19">
        <v>21.4</v>
      </c>
      <c r="L61" s="19">
        <v>276</v>
      </c>
      <c r="M61" s="19">
        <v>72.33</v>
      </c>
      <c r="N61" s="19">
        <v>2.269999999999996</v>
      </c>
      <c r="O61" s="19">
        <v>1089.5999999999999</v>
      </c>
      <c r="P61" s="68">
        <f t="shared" si="0"/>
        <v>2056.5</v>
      </c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2" customFormat="1" ht="12.75" x14ac:dyDescent="0.2">
      <c r="A62" s="19" t="s">
        <v>47</v>
      </c>
      <c r="B62" s="19">
        <v>14.5</v>
      </c>
      <c r="C62" s="19">
        <v>23.648734800000003</v>
      </c>
      <c r="D62" s="19">
        <v>233.85086779999997</v>
      </c>
      <c r="E62" s="19">
        <v>235.3</v>
      </c>
      <c r="F62" s="19">
        <v>23.100007600000001</v>
      </c>
      <c r="G62" s="19">
        <v>53.611903750199993</v>
      </c>
      <c r="H62" s="19">
        <v>0.96</v>
      </c>
      <c r="I62" s="19">
        <v>12.828096249800012</v>
      </c>
      <c r="J62" s="23">
        <v>0.38355079999999997</v>
      </c>
      <c r="K62" s="19">
        <v>22.1</v>
      </c>
      <c r="L62" s="19">
        <v>274.29445310000006</v>
      </c>
      <c r="M62" s="19">
        <v>72.16</v>
      </c>
      <c r="N62" s="19">
        <v>2.2400000000000091</v>
      </c>
      <c r="O62" s="19">
        <v>1057.8</v>
      </c>
      <c r="P62" s="68">
        <f t="shared" si="0"/>
        <v>2026.7776140999999</v>
      </c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2" customFormat="1" ht="12.75" x14ac:dyDescent="0.2">
      <c r="A63" s="19" t="s">
        <v>48</v>
      </c>
      <c r="B63" s="19">
        <v>14.782719199999999</v>
      </c>
      <c r="C63" s="19">
        <v>22.6139349</v>
      </c>
      <c r="D63" s="19">
        <v>229.46929029999998</v>
      </c>
      <c r="E63" s="19">
        <v>235.7</v>
      </c>
      <c r="F63" s="19">
        <v>23.342972000000003</v>
      </c>
      <c r="G63" s="19">
        <v>54.004861589999997</v>
      </c>
      <c r="H63" s="19">
        <v>3.66</v>
      </c>
      <c r="I63" s="19">
        <v>12.735138410000008</v>
      </c>
      <c r="J63" s="23">
        <v>0.19414300000000001</v>
      </c>
      <c r="K63" s="19">
        <v>21.8</v>
      </c>
      <c r="L63" s="19">
        <v>274.29445310000006</v>
      </c>
      <c r="M63" s="19">
        <v>71.88</v>
      </c>
      <c r="N63" s="19">
        <v>2.3200000000000074</v>
      </c>
      <c r="O63" s="19">
        <v>1057.8</v>
      </c>
      <c r="P63" s="68">
        <f t="shared" si="0"/>
        <v>2024.5975125</v>
      </c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2" customFormat="1" ht="12.75" x14ac:dyDescent="0.2">
      <c r="A64" s="19" t="s">
        <v>49</v>
      </c>
      <c r="B64" s="19">
        <v>13.7</v>
      </c>
      <c r="C64" s="19">
        <v>23.002432000000002</v>
      </c>
      <c r="D64" s="19">
        <v>231.9</v>
      </c>
      <c r="E64" s="19">
        <v>233.8</v>
      </c>
      <c r="F64" s="19">
        <v>32.795879199999995</v>
      </c>
      <c r="G64" s="19">
        <v>53.638566190150001</v>
      </c>
      <c r="H64" s="19">
        <v>3.66</v>
      </c>
      <c r="I64" s="19">
        <v>11.001433809849996</v>
      </c>
      <c r="J64" s="23">
        <v>0.19414300000000001</v>
      </c>
      <c r="K64" s="19">
        <v>22.5</v>
      </c>
      <c r="L64" s="19">
        <v>272.98563210000003</v>
      </c>
      <c r="M64" s="19">
        <v>101.01</v>
      </c>
      <c r="N64" s="19">
        <v>2.1899999999999977</v>
      </c>
      <c r="O64" s="19">
        <v>1057.8</v>
      </c>
      <c r="P64" s="68">
        <f t="shared" si="0"/>
        <v>2060.1780863000004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2" customFormat="1" ht="12.75" x14ac:dyDescent="0.2">
      <c r="A65" s="19" t="s">
        <v>50</v>
      </c>
      <c r="B65" s="19">
        <v>13.8</v>
      </c>
      <c r="C65" s="19">
        <v>24.2019746</v>
      </c>
      <c r="D65" s="19">
        <v>235</v>
      </c>
      <c r="E65" s="19">
        <v>234.5</v>
      </c>
      <c r="F65" s="19">
        <v>34.6</v>
      </c>
      <c r="G65" s="19">
        <v>53.824487499600004</v>
      </c>
      <c r="H65" s="19">
        <v>3.66</v>
      </c>
      <c r="I65" s="19">
        <v>11.015512500399996</v>
      </c>
      <c r="J65" s="23">
        <v>0.19414300000000001</v>
      </c>
      <c r="K65" s="19">
        <v>22.5</v>
      </c>
      <c r="L65" s="19">
        <v>272.98563210000003</v>
      </c>
      <c r="M65" s="19">
        <v>100.84</v>
      </c>
      <c r="N65" s="19">
        <v>2.1599999999999966</v>
      </c>
      <c r="O65" s="19">
        <v>1057.8</v>
      </c>
      <c r="P65" s="68">
        <f t="shared" si="0"/>
        <v>2067.0817496999998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2" customFormat="1" ht="12.75" x14ac:dyDescent="0.2">
      <c r="A66" s="19" t="s">
        <v>51</v>
      </c>
      <c r="B66" s="19">
        <v>13.8</v>
      </c>
      <c r="C66" s="19">
        <v>24.6</v>
      </c>
      <c r="D66" s="19">
        <v>231.7</v>
      </c>
      <c r="E66" s="19">
        <v>235.1</v>
      </c>
      <c r="F66" s="19">
        <v>36.4</v>
      </c>
      <c r="G66" s="19">
        <v>54.229613432799994</v>
      </c>
      <c r="H66" s="19">
        <v>4.66</v>
      </c>
      <c r="I66" s="19">
        <v>11.610386567200006</v>
      </c>
      <c r="J66" s="23">
        <v>0.2</v>
      </c>
      <c r="K66" s="19">
        <v>21.9</v>
      </c>
      <c r="L66" s="19">
        <v>268.5</v>
      </c>
      <c r="M66" s="19">
        <v>134.05000000000001</v>
      </c>
      <c r="N66" s="19">
        <v>1.75</v>
      </c>
      <c r="O66" s="19">
        <v>1057.8</v>
      </c>
      <c r="P66" s="68">
        <f t="shared" si="0"/>
        <v>2096.3000000000002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2" customFormat="1" ht="12.75" x14ac:dyDescent="0.2">
      <c r="A67" s="19" t="s">
        <v>52</v>
      </c>
      <c r="B67" s="19">
        <v>13.8</v>
      </c>
      <c r="C67" s="19">
        <v>24.8</v>
      </c>
      <c r="D67" s="19">
        <v>234.4</v>
      </c>
      <c r="E67" s="19">
        <v>235.2</v>
      </c>
      <c r="F67" s="19">
        <v>36.9</v>
      </c>
      <c r="G67" s="19">
        <v>54.229613432799994</v>
      </c>
      <c r="H67" s="19">
        <v>4.66</v>
      </c>
      <c r="I67" s="19">
        <v>9.9103865672000033</v>
      </c>
      <c r="J67" s="23">
        <v>0.2</v>
      </c>
      <c r="K67" s="19">
        <v>22.1</v>
      </c>
      <c r="L67" s="19">
        <v>284.60000000000002</v>
      </c>
      <c r="M67" s="19">
        <v>133.75</v>
      </c>
      <c r="N67" s="19">
        <v>1.6500000000000057</v>
      </c>
      <c r="O67" s="19">
        <v>1056.2</v>
      </c>
      <c r="P67" s="68">
        <f t="shared" si="0"/>
        <v>2112.4000000000005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2" customFormat="1" ht="12.75" x14ac:dyDescent="0.2">
      <c r="A68" s="19" t="s">
        <v>59</v>
      </c>
      <c r="B68" s="19">
        <v>14.2</v>
      </c>
      <c r="C68" s="19">
        <v>24.8</v>
      </c>
      <c r="D68" s="19">
        <v>237.1</v>
      </c>
      <c r="E68" s="19">
        <v>238.7</v>
      </c>
      <c r="F68" s="19">
        <v>36.5</v>
      </c>
      <c r="G68" s="19">
        <v>54.902437420799998</v>
      </c>
      <c r="H68" s="19">
        <v>4.58</v>
      </c>
      <c r="I68" s="19">
        <v>10.017562579200002</v>
      </c>
      <c r="J68" s="23">
        <v>0.2</v>
      </c>
      <c r="K68" s="19">
        <v>22.5</v>
      </c>
      <c r="L68" s="19">
        <v>282.89999999999998</v>
      </c>
      <c r="M68" s="19">
        <v>133.83000000000001</v>
      </c>
      <c r="N68" s="19">
        <v>1.6699999999999875</v>
      </c>
      <c r="O68" s="19">
        <v>1056.2</v>
      </c>
      <c r="P68" s="68">
        <f t="shared" si="0"/>
        <v>2118.1000000000004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2" customFormat="1" ht="12.75" x14ac:dyDescent="0.2">
      <c r="A69" s="19" t="s">
        <v>54</v>
      </c>
      <c r="B69" s="19">
        <v>14.3</v>
      </c>
      <c r="C69" s="19">
        <v>24.1</v>
      </c>
      <c r="D69" s="19">
        <v>233.5</v>
      </c>
      <c r="E69" s="19">
        <v>239.2</v>
      </c>
      <c r="F69" s="19">
        <v>36.799999999999997</v>
      </c>
      <c r="G69" s="19">
        <v>55.044159920399998</v>
      </c>
      <c r="H69" s="19">
        <v>7.11</v>
      </c>
      <c r="I69" s="19">
        <v>9.5458400796000049</v>
      </c>
      <c r="J69" s="19">
        <v>0</v>
      </c>
      <c r="K69" s="19">
        <v>22.5</v>
      </c>
      <c r="L69" s="19">
        <v>285.39999999999998</v>
      </c>
      <c r="M69" s="19">
        <v>178.04</v>
      </c>
      <c r="N69" s="19">
        <v>1.6599999999999966</v>
      </c>
      <c r="O69" s="19">
        <v>1056.2</v>
      </c>
      <c r="P69" s="68">
        <f t="shared" si="0"/>
        <v>2163.4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2" customFormat="1" ht="12.75" x14ac:dyDescent="0.2">
      <c r="A70" s="19" t="s">
        <v>55</v>
      </c>
      <c r="B70" s="19">
        <v>14.2</v>
      </c>
      <c r="C70" s="19">
        <v>23.4</v>
      </c>
      <c r="D70" s="19">
        <v>234.7</v>
      </c>
      <c r="E70" s="19">
        <v>238</v>
      </c>
      <c r="F70" s="19">
        <v>37.595349599999999</v>
      </c>
      <c r="G70" s="19">
        <v>54.942878437099999</v>
      </c>
      <c r="H70" s="19">
        <v>7.11</v>
      </c>
      <c r="I70" s="19">
        <v>9.7471215628999985</v>
      </c>
      <c r="J70" s="19">
        <v>0</v>
      </c>
      <c r="K70" s="19">
        <v>22.6</v>
      </c>
      <c r="L70" s="19">
        <v>284.10474710000005</v>
      </c>
      <c r="M70" s="19">
        <v>178.06</v>
      </c>
      <c r="N70" s="19">
        <v>1.6399999999999864</v>
      </c>
      <c r="O70" s="19">
        <v>1056.1943871999999</v>
      </c>
      <c r="P70" s="68">
        <f t="shared" si="0"/>
        <v>2162.2944839000002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2" customFormat="1" ht="12.75" x14ac:dyDescent="0.2">
      <c r="A71" s="19" t="s">
        <v>56</v>
      </c>
      <c r="B71" s="19">
        <v>14.1</v>
      </c>
      <c r="C71" s="19">
        <v>23.8</v>
      </c>
      <c r="D71" s="19">
        <v>237.3</v>
      </c>
      <c r="E71" s="19">
        <v>240.6</v>
      </c>
      <c r="F71" s="19">
        <v>39.200000000000003</v>
      </c>
      <c r="G71" s="19">
        <v>55.114305399999999</v>
      </c>
      <c r="H71" s="19">
        <v>8.2100000000000009</v>
      </c>
      <c r="I71" s="19">
        <v>11.275694599999994</v>
      </c>
      <c r="J71" s="19">
        <v>0</v>
      </c>
      <c r="K71" s="19">
        <v>23.3</v>
      </c>
      <c r="L71" s="19">
        <v>280.7</v>
      </c>
      <c r="M71" s="19">
        <v>178</v>
      </c>
      <c r="N71" s="19">
        <v>1.5999999999999943</v>
      </c>
      <c r="O71" s="19">
        <v>1056.2</v>
      </c>
      <c r="P71" s="68">
        <f t="shared" si="0"/>
        <v>2169.3999999999996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2" customFormat="1" ht="14.25" customHeight="1" x14ac:dyDescent="0.2">
      <c r="A72" s="63">
        <v>2014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68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2" customFormat="1" ht="12.75" x14ac:dyDescent="0.2">
      <c r="A73" s="19" t="s">
        <v>57</v>
      </c>
      <c r="B73" s="19">
        <v>13.697044399999999</v>
      </c>
      <c r="C73" s="19">
        <v>23.766213</v>
      </c>
      <c r="D73" s="19">
        <v>232.82222200000001</v>
      </c>
      <c r="E73" s="19">
        <v>239.726811</v>
      </c>
      <c r="F73" s="19">
        <v>39.949365</v>
      </c>
      <c r="G73" s="19">
        <v>54.90673150517236</v>
      </c>
      <c r="H73" s="19">
        <v>8.2100000000000009</v>
      </c>
      <c r="I73" s="19">
        <v>10.283268494827645</v>
      </c>
      <c r="J73" s="19">
        <v>0</v>
      </c>
      <c r="K73" s="19">
        <v>22.238931999999998</v>
      </c>
      <c r="L73" s="19">
        <v>277.8</v>
      </c>
      <c r="M73" s="19">
        <v>196.66</v>
      </c>
      <c r="N73" s="19">
        <v>1.5912040000000047</v>
      </c>
      <c r="O73" s="19">
        <v>1056.2</v>
      </c>
      <c r="P73" s="68">
        <f t="shared" ref="P73:P134" si="1">SUM(B73:O73)</f>
        <v>2177.8517914000004</v>
      </c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2" customFormat="1" ht="12.75" x14ac:dyDescent="0.2">
      <c r="A74" s="19" t="s">
        <v>58</v>
      </c>
      <c r="B74" s="19">
        <v>13.993990999999999</v>
      </c>
      <c r="C74" s="19">
        <v>23.766213</v>
      </c>
      <c r="D74" s="19">
        <v>235.54084800000001</v>
      </c>
      <c r="E74" s="19">
        <v>239.15627499999999</v>
      </c>
      <c r="F74" s="19">
        <v>39.949365</v>
      </c>
      <c r="G74" s="19">
        <v>55.379140374000002</v>
      </c>
      <c r="H74" s="19">
        <v>9.7100000000000009</v>
      </c>
      <c r="I74" s="19">
        <v>8.5108596259999914</v>
      </c>
      <c r="J74" s="19">
        <v>0</v>
      </c>
      <c r="K74" s="19">
        <v>22.341555</v>
      </c>
      <c r="L74" s="19">
        <v>273.89999999999998</v>
      </c>
      <c r="M74" s="19">
        <v>196.62</v>
      </c>
      <c r="N74" s="19">
        <v>1.0625509999999849</v>
      </c>
      <c r="O74" s="19">
        <v>1053</v>
      </c>
      <c r="P74" s="68">
        <f t="shared" si="1"/>
        <v>2172.9307979999999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s="2" customFormat="1" ht="12.75" x14ac:dyDescent="0.2">
      <c r="A75" s="19" t="s">
        <v>47</v>
      </c>
      <c r="B75" s="19">
        <v>13.96156</v>
      </c>
      <c r="C75" s="19">
        <v>24.000298999999998</v>
      </c>
      <c r="D75" s="19">
        <v>236.81322299999999</v>
      </c>
      <c r="E75" s="19">
        <v>238.85964899999999</v>
      </c>
      <c r="F75" s="19">
        <v>40.106686000000003</v>
      </c>
      <c r="G75" s="19">
        <v>55.315794532357451</v>
      </c>
      <c r="H75" s="19">
        <v>9.6199999999999992</v>
      </c>
      <c r="I75" s="19">
        <v>8.4642054676425413</v>
      </c>
      <c r="J75" s="19">
        <v>0</v>
      </c>
      <c r="K75" s="19">
        <v>22.553142999999999</v>
      </c>
      <c r="L75" s="19">
        <v>272.2</v>
      </c>
      <c r="M75" s="19">
        <v>210.4</v>
      </c>
      <c r="N75" s="19">
        <v>1.0540639999999826</v>
      </c>
      <c r="O75" s="19">
        <v>1053</v>
      </c>
      <c r="P75" s="68">
        <f t="shared" si="1"/>
        <v>2186.3486240000002</v>
      </c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2" customFormat="1" ht="12.75" x14ac:dyDescent="0.2">
      <c r="A76" s="19" t="s">
        <v>48</v>
      </c>
      <c r="B76" s="19">
        <v>13.980712</v>
      </c>
      <c r="C76" s="19">
        <v>22.965499000000001</v>
      </c>
      <c r="D76" s="19">
        <v>233.73559599999999</v>
      </c>
      <c r="E76" s="19">
        <v>237.883522</v>
      </c>
      <c r="F76" s="19">
        <v>39.706685999999998</v>
      </c>
      <c r="G76" s="19">
        <v>55.461095882957451</v>
      </c>
      <c r="H76" s="19">
        <v>9.6199999999999992</v>
      </c>
      <c r="I76" s="19">
        <v>8.0189041170425437</v>
      </c>
      <c r="J76" s="19">
        <v>0</v>
      </c>
      <c r="K76" s="19">
        <v>22.425961000000001</v>
      </c>
      <c r="L76" s="19">
        <v>272.2</v>
      </c>
      <c r="M76" s="19">
        <v>210.25</v>
      </c>
      <c r="N76" s="19">
        <v>1.0569680000000119</v>
      </c>
      <c r="O76" s="19">
        <v>1053</v>
      </c>
      <c r="P76" s="68">
        <f t="shared" si="1"/>
        <v>2180.3049440000004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s="2" customFormat="1" ht="12.75" x14ac:dyDescent="0.2">
      <c r="A77" s="19" t="s">
        <v>49</v>
      </c>
      <c r="B77" s="19">
        <v>12.950837999999999</v>
      </c>
      <c r="C77" s="19">
        <v>23.152761000000002</v>
      </c>
      <c r="D77" s="19">
        <v>235.45876000000001</v>
      </c>
      <c r="E77" s="19">
        <v>236.287238</v>
      </c>
      <c r="F77" s="19">
        <v>39.944457999999997</v>
      </c>
      <c r="G77" s="19">
        <v>55.131161788209994</v>
      </c>
      <c r="H77" s="19">
        <v>9.6199999999999992</v>
      </c>
      <c r="I77" s="19">
        <v>7.9488382117900098</v>
      </c>
      <c r="J77" s="19">
        <v>0</v>
      </c>
      <c r="K77" s="19">
        <v>22.631014</v>
      </c>
      <c r="L77" s="19">
        <v>270.88703809999998</v>
      </c>
      <c r="M77" s="19">
        <v>210.29</v>
      </c>
      <c r="N77" s="19">
        <v>1.0622910000000161</v>
      </c>
      <c r="O77" s="19">
        <v>1053.0041999999999</v>
      </c>
      <c r="P77" s="68">
        <f t="shared" si="1"/>
        <v>2178.3685980999999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s="2" customFormat="1" ht="12.75" x14ac:dyDescent="0.2">
      <c r="A78" s="19" t="s">
        <v>50</v>
      </c>
      <c r="B78" s="19">
        <v>12.78007</v>
      </c>
      <c r="C78" s="19">
        <v>23.152761000000002</v>
      </c>
      <c r="D78" s="19">
        <v>237.92131599999999</v>
      </c>
      <c r="E78" s="19">
        <v>236.320572</v>
      </c>
      <c r="F78" s="19">
        <v>40.780437999999997</v>
      </c>
      <c r="G78" s="19">
        <v>55.325097934474506</v>
      </c>
      <c r="H78" s="19">
        <v>9.6199999999999992</v>
      </c>
      <c r="I78" s="19">
        <v>8.3549020655254775</v>
      </c>
      <c r="J78" s="19">
        <v>0</v>
      </c>
      <c r="K78" s="19">
        <v>21.751733000000002</v>
      </c>
      <c r="L78" s="19">
        <v>267.58703409999998</v>
      </c>
      <c r="M78" s="19">
        <v>210.26</v>
      </c>
      <c r="N78" s="19">
        <v>1.056225000000012</v>
      </c>
      <c r="O78" s="19">
        <v>1053.0041999999999</v>
      </c>
      <c r="P78" s="68">
        <f t="shared" si="1"/>
        <v>2177.9143490999995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2" customFormat="1" ht="12.75" x14ac:dyDescent="0.2">
      <c r="A79" s="19" t="s">
        <v>51</v>
      </c>
      <c r="B79" s="19">
        <v>12.395844</v>
      </c>
      <c r="C79" s="19">
        <v>23.152761000000002</v>
      </c>
      <c r="D79" s="19">
        <v>234.37953899999999</v>
      </c>
      <c r="E79" s="19">
        <v>235.47822099999999</v>
      </c>
      <c r="F79" s="19">
        <v>40.780437999999997</v>
      </c>
      <c r="G79" s="19">
        <v>54.803303248100001</v>
      </c>
      <c r="H79" s="19">
        <v>10.96</v>
      </c>
      <c r="I79" s="19">
        <v>8.3366967518999928</v>
      </c>
      <c r="J79" s="19">
        <v>0</v>
      </c>
      <c r="K79" s="19">
        <v>21.852257000000002</v>
      </c>
      <c r="L79" s="19">
        <v>264.7</v>
      </c>
      <c r="M79" s="19">
        <v>263.86</v>
      </c>
      <c r="N79" s="19">
        <v>0.53119099999997843</v>
      </c>
      <c r="O79" s="19">
        <v>1053</v>
      </c>
      <c r="P79" s="68">
        <f t="shared" si="1"/>
        <v>2224.230251</v>
      </c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2" customFormat="1" ht="12.75" x14ac:dyDescent="0.2">
      <c r="A80" s="19" t="s">
        <v>52</v>
      </c>
      <c r="B80" s="19">
        <v>12.194075</v>
      </c>
      <c r="C80" s="19">
        <v>24.036397999999998</v>
      </c>
      <c r="D80" s="19">
        <v>236.57212200000001</v>
      </c>
      <c r="E80" s="19">
        <v>238.319254</v>
      </c>
      <c r="F80" s="19">
        <v>41.185333</v>
      </c>
      <c r="G80" s="19">
        <v>53.0593291558</v>
      </c>
      <c r="H80" s="19">
        <v>10.96</v>
      </c>
      <c r="I80" s="19">
        <v>8.3806708442000044</v>
      </c>
      <c r="J80" s="19">
        <v>0</v>
      </c>
      <c r="K80" s="19">
        <v>21.745041000000001</v>
      </c>
      <c r="L80" s="19">
        <v>260.7</v>
      </c>
      <c r="M80" s="19">
        <v>263.7</v>
      </c>
      <c r="N80" s="19">
        <v>0.5318110000000047</v>
      </c>
      <c r="O80" s="19">
        <v>1053</v>
      </c>
      <c r="P80" s="68">
        <f t="shared" si="1"/>
        <v>2224.3840340000002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2" customFormat="1" ht="12.75" x14ac:dyDescent="0.2">
      <c r="A81" s="19" t="s">
        <v>59</v>
      </c>
      <c r="B81" s="19">
        <v>11.671141</v>
      </c>
      <c r="C81" s="19">
        <v>24.725797</v>
      </c>
      <c r="D81" s="19">
        <v>236.905824</v>
      </c>
      <c r="E81" s="19">
        <v>238.022628</v>
      </c>
      <c r="F81" s="19">
        <v>41.786002000000003</v>
      </c>
      <c r="G81" s="19">
        <v>53.0593291558</v>
      </c>
      <c r="H81" s="19">
        <v>10.8</v>
      </c>
      <c r="I81" s="19">
        <v>8.2406708442000074</v>
      </c>
      <c r="J81" s="19">
        <v>0</v>
      </c>
      <c r="K81" s="19">
        <v>21.863177</v>
      </c>
      <c r="L81" s="19">
        <v>259.05026600000002</v>
      </c>
      <c r="M81" s="19">
        <v>291.89</v>
      </c>
      <c r="N81" s="19">
        <v>0.52756900000002815</v>
      </c>
      <c r="O81" s="19">
        <v>1053</v>
      </c>
      <c r="P81" s="68">
        <f t="shared" si="1"/>
        <v>2251.5424039999998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2" customFormat="1" ht="12.75" x14ac:dyDescent="0.2">
      <c r="A82" s="19" t="s">
        <v>54</v>
      </c>
      <c r="B82" s="19">
        <v>11.514101999999999</v>
      </c>
      <c r="C82" s="19">
        <v>23.690996999999999</v>
      </c>
      <c r="D82" s="19">
        <v>235.67057800000001</v>
      </c>
      <c r="E82" s="19">
        <v>236.63157699999999</v>
      </c>
      <c r="F82" s="19">
        <v>41.386001999999998</v>
      </c>
      <c r="G82" s="19">
        <v>52.907227988299994</v>
      </c>
      <c r="H82" s="19">
        <v>15.77</v>
      </c>
      <c r="I82" s="19">
        <v>7.8227720117000068</v>
      </c>
      <c r="J82" s="19">
        <v>0</v>
      </c>
      <c r="K82" s="19">
        <v>21.398149</v>
      </c>
      <c r="L82" s="19">
        <v>259.05026600000002</v>
      </c>
      <c r="M82" s="19">
        <v>292.01</v>
      </c>
      <c r="N82" s="19">
        <v>0.52634100000000217</v>
      </c>
      <c r="O82" s="19">
        <v>1053</v>
      </c>
      <c r="P82" s="68">
        <f t="shared" si="1"/>
        <v>2251.3780120000001</v>
      </c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2" customFormat="1" ht="12.75" x14ac:dyDescent="0.2">
      <c r="A83" s="19" t="s">
        <v>55</v>
      </c>
      <c r="B83" s="19">
        <v>11.478427999999999</v>
      </c>
      <c r="C83" s="19">
        <v>24.705981999999999</v>
      </c>
      <c r="D83" s="19">
        <v>236.621737</v>
      </c>
      <c r="E83" s="19">
        <v>234.685543</v>
      </c>
      <c r="F83" s="19">
        <v>42.306358000000003</v>
      </c>
      <c r="G83" s="19">
        <v>52.402967882399999</v>
      </c>
      <c r="H83" s="19">
        <v>15.77</v>
      </c>
      <c r="I83" s="19">
        <v>7.7270321175999932</v>
      </c>
      <c r="J83" s="19">
        <v>0</v>
      </c>
      <c r="K83" s="19">
        <v>21.869129999999998</v>
      </c>
      <c r="L83" s="19">
        <v>257.741445</v>
      </c>
      <c r="M83" s="19">
        <v>292.10000000000002</v>
      </c>
      <c r="N83" s="19">
        <v>0.529200000000003</v>
      </c>
      <c r="O83" s="19">
        <v>1053</v>
      </c>
      <c r="P83" s="68">
        <f t="shared" si="1"/>
        <v>2250.9378230000002</v>
      </c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2" customFormat="1" ht="12.75" x14ac:dyDescent="0.2">
      <c r="A84" s="19" t="s">
        <v>56</v>
      </c>
      <c r="B84" s="19">
        <v>10.973696</v>
      </c>
      <c r="C84" s="19">
        <v>24.705981999999999</v>
      </c>
      <c r="D84" s="19">
        <v>238.98830100000001</v>
      </c>
      <c r="E84" s="19">
        <v>240.597487</v>
      </c>
      <c r="F84" s="19">
        <v>42.609707999999998</v>
      </c>
      <c r="G84" s="19">
        <v>51.850751173099994</v>
      </c>
      <c r="H84" s="19">
        <v>15.77</v>
      </c>
      <c r="I84" s="19">
        <v>8.1792488269000039</v>
      </c>
      <c r="J84" s="19">
        <v>0</v>
      </c>
      <c r="K84" s="19">
        <v>22.056355</v>
      </c>
      <c r="L84" s="19">
        <v>254.441441</v>
      </c>
      <c r="M84" s="19">
        <v>292.11</v>
      </c>
      <c r="N84" s="19">
        <v>0.53170999999997548</v>
      </c>
      <c r="O84" s="19">
        <v>1053</v>
      </c>
      <c r="P84" s="68">
        <f t="shared" si="1"/>
        <v>2255.8146800000004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72" customFormat="1" ht="12.75" x14ac:dyDescent="0.2">
      <c r="A85" s="63">
        <v>2015</v>
      </c>
      <c r="B85" s="67"/>
      <c r="C85" s="67"/>
      <c r="D85" s="67"/>
      <c r="E85" s="67"/>
      <c r="F85" s="67"/>
      <c r="G85" s="67"/>
      <c r="H85" s="67"/>
      <c r="I85" s="67"/>
      <c r="J85" s="70"/>
      <c r="K85" s="67"/>
      <c r="L85" s="67"/>
      <c r="M85" s="67"/>
      <c r="N85" s="67"/>
      <c r="O85" s="67"/>
      <c r="P85" s="68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1:41" s="72" customFormat="1" ht="12.75" x14ac:dyDescent="0.2">
      <c r="A86" s="63" t="s">
        <v>57</v>
      </c>
      <c r="B86" s="19">
        <v>10.111691200000001</v>
      </c>
      <c r="C86" s="19">
        <v>25.517944</v>
      </c>
      <c r="D86" s="19">
        <v>234.771163</v>
      </c>
      <c r="E86" s="19">
        <v>239.8</v>
      </c>
      <c r="F86" s="19">
        <v>43</v>
      </c>
      <c r="G86" s="19">
        <v>50.454641397999993</v>
      </c>
      <c r="H86" s="19">
        <v>15.77</v>
      </c>
      <c r="I86" s="19">
        <v>7.8753586020000022</v>
      </c>
      <c r="J86" s="19">
        <v>0</v>
      </c>
      <c r="K86" s="19">
        <v>20.924734000000001</v>
      </c>
      <c r="L86" s="19">
        <v>251.5296731</v>
      </c>
      <c r="M86" s="19">
        <v>292.89</v>
      </c>
      <c r="N86" s="19">
        <v>0</v>
      </c>
      <c r="O86" s="19">
        <v>1053.0041999999999</v>
      </c>
      <c r="P86" s="68">
        <f t="shared" si="1"/>
        <v>2245.6494052999997</v>
      </c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1:41" s="50" customFormat="1" ht="12.75" x14ac:dyDescent="0.2">
      <c r="A87" s="19" t="s">
        <v>58</v>
      </c>
      <c r="B87" s="19">
        <v>10</v>
      </c>
      <c r="C87" s="19">
        <v>27.043438999999999</v>
      </c>
      <c r="D87" s="19">
        <v>235.104241</v>
      </c>
      <c r="E87" s="19">
        <v>241</v>
      </c>
      <c r="F87" s="19">
        <v>43</v>
      </c>
      <c r="G87" s="19">
        <v>50.368391088899997</v>
      </c>
      <c r="H87" s="19">
        <v>16.079999999999998</v>
      </c>
      <c r="I87" s="19">
        <v>7.8516089111000014</v>
      </c>
      <c r="J87" s="19">
        <v>0</v>
      </c>
      <c r="K87" s="19">
        <v>20.930572000000002</v>
      </c>
      <c r="L87" s="19">
        <v>247.6</v>
      </c>
      <c r="M87" s="19">
        <v>322.58999999999997</v>
      </c>
      <c r="N87" s="19">
        <v>0</v>
      </c>
      <c r="O87" s="19">
        <v>1053</v>
      </c>
      <c r="P87" s="68">
        <f t="shared" si="1"/>
        <v>2274.568252</v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s="50" customFormat="1" ht="12.75" x14ac:dyDescent="0.2">
      <c r="A88" s="19" t="s">
        <v>47</v>
      </c>
      <c r="B88" s="19">
        <v>9.6</v>
      </c>
      <c r="C88" s="19">
        <v>27.343060000000001</v>
      </c>
      <c r="D88" s="19">
        <v>235.70992899999999</v>
      </c>
      <c r="E88" s="19">
        <v>243.8</v>
      </c>
      <c r="F88" s="19">
        <v>42.9</v>
      </c>
      <c r="G88" s="19">
        <v>49.369891659900006</v>
      </c>
      <c r="H88" s="19">
        <v>18.989999999999998</v>
      </c>
      <c r="I88" s="19">
        <v>7.5401083401000015</v>
      </c>
      <c r="J88" s="19">
        <v>0</v>
      </c>
      <c r="K88" s="19">
        <v>20.618713</v>
      </c>
      <c r="L88" s="19">
        <v>246.9</v>
      </c>
      <c r="M88" s="19">
        <v>322.52999999999997</v>
      </c>
      <c r="N88" s="19">
        <v>0</v>
      </c>
      <c r="O88" s="19">
        <v>1053</v>
      </c>
      <c r="P88" s="68">
        <f t="shared" si="1"/>
        <v>2278.3017019999998</v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s="50" customFormat="1" ht="12.75" x14ac:dyDescent="0.2">
      <c r="A89" s="19" t="s">
        <v>48</v>
      </c>
      <c r="B89" s="19">
        <v>10</v>
      </c>
      <c r="C89" s="19">
        <v>26.989798</v>
      </c>
      <c r="D89" s="19">
        <v>232.00129200000001</v>
      </c>
      <c r="E89" s="19">
        <v>244.3</v>
      </c>
      <c r="F89" s="19">
        <v>43.5</v>
      </c>
      <c r="G89" s="19">
        <v>50.333676234199999</v>
      </c>
      <c r="H89" s="19">
        <v>18.989999999999998</v>
      </c>
      <c r="I89" s="19">
        <v>7.2763237657999973</v>
      </c>
      <c r="J89" s="19">
        <v>0</v>
      </c>
      <c r="K89" s="19">
        <v>20.567920999999998</v>
      </c>
      <c r="L89" s="19">
        <v>246.9</v>
      </c>
      <c r="M89" s="19">
        <v>322.58999999999997</v>
      </c>
      <c r="N89" s="19">
        <v>0</v>
      </c>
      <c r="O89" s="19">
        <v>1053</v>
      </c>
      <c r="P89" s="68">
        <f t="shared" si="1"/>
        <v>2276.4490109999997</v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s="50" customFormat="1" ht="12.75" x14ac:dyDescent="0.2">
      <c r="A90" s="19" t="s">
        <v>49</v>
      </c>
      <c r="B90" s="19">
        <v>9.8000000000000007</v>
      </c>
      <c r="C90" s="19">
        <v>26.883178000000001</v>
      </c>
      <c r="D90" s="19">
        <v>234.90128100000001</v>
      </c>
      <c r="E90" s="19">
        <v>241.2</v>
      </c>
      <c r="F90" s="19">
        <v>43.4</v>
      </c>
      <c r="G90" s="19">
        <v>49.763923155000001</v>
      </c>
      <c r="H90" s="19">
        <v>18.989999999999998</v>
      </c>
      <c r="I90" s="19">
        <v>7.3460768449999954</v>
      </c>
      <c r="J90" s="19">
        <v>0</v>
      </c>
      <c r="K90" s="19">
        <v>20.576332000000001</v>
      </c>
      <c r="L90" s="19">
        <v>265.60000000000002</v>
      </c>
      <c r="M90" s="19">
        <v>326.10000000000002</v>
      </c>
      <c r="N90" s="19">
        <v>0</v>
      </c>
      <c r="O90" s="19">
        <v>1053.0041999999999</v>
      </c>
      <c r="P90" s="68">
        <f t="shared" si="1"/>
        <v>2297.5649909999997</v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s="50" customFormat="1" ht="12.75" x14ac:dyDescent="0.2">
      <c r="A91" s="19" t="s">
        <v>50</v>
      </c>
      <c r="B91" s="19">
        <v>9.7706619000000003</v>
      </c>
      <c r="C91" s="19">
        <v>27.472505999999999</v>
      </c>
      <c r="D91" s="19">
        <v>235.978129</v>
      </c>
      <c r="E91" s="19">
        <v>244.4</v>
      </c>
      <c r="F91" s="19">
        <v>43.2</v>
      </c>
      <c r="G91" s="19">
        <v>50.329381613000002</v>
      </c>
      <c r="H91" s="19">
        <v>18.989999999999998</v>
      </c>
      <c r="I91" s="19">
        <v>7.6806183869999991</v>
      </c>
      <c r="J91" s="19">
        <v>0</v>
      </c>
      <c r="K91" s="19">
        <v>20.650621000000001</v>
      </c>
      <c r="L91" s="19">
        <v>262.29584799999998</v>
      </c>
      <c r="M91" s="19">
        <v>353.74</v>
      </c>
      <c r="N91" s="19">
        <v>0</v>
      </c>
      <c r="O91" s="19">
        <v>1053.0041999999999</v>
      </c>
      <c r="P91" s="68">
        <f t="shared" si="1"/>
        <v>2327.5119658999997</v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s="50" customFormat="1" ht="12.75" x14ac:dyDescent="0.2">
      <c r="A92" s="19" t="s">
        <v>51</v>
      </c>
      <c r="B92" s="19">
        <v>9.5597325000000009</v>
      </c>
      <c r="C92" s="19">
        <v>28.294103</v>
      </c>
      <c r="D92" s="19">
        <v>234.50994</v>
      </c>
      <c r="E92" s="19">
        <v>243.7</v>
      </c>
      <c r="F92" s="19">
        <v>49.2</v>
      </c>
      <c r="G92" s="19">
        <v>49.914234897</v>
      </c>
      <c r="H92" s="19">
        <v>18.989999999999998</v>
      </c>
      <c r="I92" s="19">
        <v>7.5957651030000015</v>
      </c>
      <c r="J92" s="19">
        <v>0</v>
      </c>
      <c r="K92" s="19">
        <v>19.851521000000002</v>
      </c>
      <c r="L92" s="19">
        <v>259.38407999999998</v>
      </c>
      <c r="M92" s="19">
        <v>353.77</v>
      </c>
      <c r="N92" s="19">
        <v>0</v>
      </c>
      <c r="O92" s="19">
        <v>1053.0041999999999</v>
      </c>
      <c r="P92" s="68">
        <f t="shared" si="1"/>
        <v>2327.7735764999998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s="50" customFormat="1" ht="12.75" x14ac:dyDescent="0.2">
      <c r="A93" s="19" t="s">
        <v>52</v>
      </c>
      <c r="B93" s="19">
        <v>9.6999999999999993</v>
      </c>
      <c r="C93" s="19">
        <v>28.294103</v>
      </c>
      <c r="D93" s="19">
        <v>235.149607</v>
      </c>
      <c r="E93" s="19">
        <v>245.4</v>
      </c>
      <c r="F93" s="19">
        <v>49.2</v>
      </c>
      <c r="G93" s="19">
        <v>50.239910340000002</v>
      </c>
      <c r="H93" s="19">
        <v>22.08</v>
      </c>
      <c r="I93" s="19">
        <v>7.5800896600000058</v>
      </c>
      <c r="J93" s="19">
        <v>0</v>
      </c>
      <c r="K93" s="19">
        <v>20.124229</v>
      </c>
      <c r="L93" s="19">
        <v>255.4</v>
      </c>
      <c r="M93" s="19">
        <v>353.81</v>
      </c>
      <c r="N93" s="19">
        <v>0</v>
      </c>
      <c r="O93" s="19">
        <v>1053</v>
      </c>
      <c r="P93" s="68">
        <f t="shared" si="1"/>
        <v>2329.9779390000003</v>
      </c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s="50" customFormat="1" ht="12.75" x14ac:dyDescent="0.2">
      <c r="A94" s="19" t="s">
        <v>59</v>
      </c>
      <c r="B94" s="19">
        <v>9.6</v>
      </c>
      <c r="C94" s="19">
        <v>28.294103</v>
      </c>
      <c r="D94" s="19">
        <v>243.698115</v>
      </c>
      <c r="E94" s="19">
        <v>245.3</v>
      </c>
      <c r="F94" s="19">
        <v>49.4</v>
      </c>
      <c r="G94" s="19">
        <v>50.237763030000004</v>
      </c>
      <c r="H94" s="19">
        <v>21.9</v>
      </c>
      <c r="I94" s="19">
        <v>7.3622369699999979</v>
      </c>
      <c r="J94" s="19">
        <v>0</v>
      </c>
      <c r="K94" s="19">
        <v>20.372299999999999</v>
      </c>
      <c r="L94" s="19">
        <v>253.8</v>
      </c>
      <c r="M94" s="19">
        <v>367.1</v>
      </c>
      <c r="N94" s="19">
        <v>0</v>
      </c>
      <c r="O94" s="19">
        <v>1053</v>
      </c>
      <c r="P94" s="68">
        <f t="shared" si="1"/>
        <v>2350.0645180000001</v>
      </c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s="50" customFormat="1" ht="12.75" x14ac:dyDescent="0.2">
      <c r="A95" s="19" t="s">
        <v>54</v>
      </c>
      <c r="B95" s="19">
        <v>9.5</v>
      </c>
      <c r="C95" s="19">
        <v>27.743652000000001</v>
      </c>
      <c r="D95" s="19">
        <v>244.12967399999999</v>
      </c>
      <c r="E95" s="19">
        <v>244.8</v>
      </c>
      <c r="F95" s="19">
        <v>49</v>
      </c>
      <c r="G95" s="19">
        <v>49.991895960000001</v>
      </c>
      <c r="H95" s="19">
        <v>21.9</v>
      </c>
      <c r="I95" s="19">
        <v>7.1081040400000006</v>
      </c>
      <c r="J95" s="19">
        <v>0</v>
      </c>
      <c r="K95" s="19">
        <v>19.982624999999999</v>
      </c>
      <c r="L95" s="19">
        <v>253.8</v>
      </c>
      <c r="M95" s="19">
        <v>366.55</v>
      </c>
      <c r="N95" s="19">
        <v>0</v>
      </c>
      <c r="O95" s="19">
        <v>1053</v>
      </c>
      <c r="P95" s="68">
        <f t="shared" si="1"/>
        <v>2347.5059510000001</v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s="50" customFormat="1" ht="12.75" x14ac:dyDescent="0.2">
      <c r="A96" s="19" t="s">
        <v>55</v>
      </c>
      <c r="B96" s="19">
        <v>9.1</v>
      </c>
      <c r="C96" s="19">
        <v>27.637032000000001</v>
      </c>
      <c r="D96" s="19">
        <v>248.759793</v>
      </c>
      <c r="E96" s="19">
        <v>239.8</v>
      </c>
      <c r="F96" s="19">
        <v>48.9</v>
      </c>
      <c r="G96" s="19">
        <v>49.107919770000002</v>
      </c>
      <c r="H96" s="19">
        <v>24.29</v>
      </c>
      <c r="I96" s="19">
        <v>7.1020802299999986</v>
      </c>
      <c r="J96" s="19">
        <v>0</v>
      </c>
      <c r="K96" s="19">
        <v>19.874507000000001</v>
      </c>
      <c r="L96" s="19">
        <v>252.45</v>
      </c>
      <c r="M96" s="19">
        <v>365.99</v>
      </c>
      <c r="N96" s="19">
        <v>0</v>
      </c>
      <c r="O96" s="19">
        <v>1053</v>
      </c>
      <c r="P96" s="68">
        <f t="shared" si="1"/>
        <v>2346.011332</v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s="50" customFormat="1" ht="12.75" x14ac:dyDescent="0.2">
      <c r="A97" s="19" t="s">
        <v>56</v>
      </c>
      <c r="B97" s="19">
        <v>9</v>
      </c>
      <c r="C97" s="19">
        <v>27.637032000000001</v>
      </c>
      <c r="D97" s="19">
        <v>257.99270000000001</v>
      </c>
      <c r="E97" s="19">
        <v>240</v>
      </c>
      <c r="F97" s="19">
        <v>47.9</v>
      </c>
      <c r="G97" s="19">
        <v>49.593211959999998</v>
      </c>
      <c r="H97" s="19">
        <v>24.29</v>
      </c>
      <c r="I97" s="19">
        <v>6.9167880400000001</v>
      </c>
      <c r="J97" s="19">
        <v>0</v>
      </c>
      <c r="K97" s="19">
        <v>19.007504000000001</v>
      </c>
      <c r="L97" s="19">
        <v>249.2</v>
      </c>
      <c r="M97" s="19">
        <v>375.42</v>
      </c>
      <c r="N97" s="19">
        <v>0</v>
      </c>
      <c r="O97" s="19">
        <v>1053</v>
      </c>
      <c r="P97" s="68">
        <f t="shared" si="1"/>
        <v>2359.9572360000002</v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s="2" customFormat="1" ht="12.75" x14ac:dyDescent="0.2">
      <c r="A98" s="63">
        <v>2016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65" customFormat="1" ht="12.75" x14ac:dyDescent="0.2">
      <c r="A99" s="63" t="s">
        <v>57</v>
      </c>
      <c r="B99" s="19">
        <v>9</v>
      </c>
      <c r="C99" s="19">
        <v>28.9</v>
      </c>
      <c r="D99" s="19">
        <v>254.49</v>
      </c>
      <c r="E99" s="19">
        <v>239.2</v>
      </c>
      <c r="F99" s="19">
        <v>47.9</v>
      </c>
      <c r="G99" s="19">
        <v>49.406038049999999</v>
      </c>
      <c r="H99" s="19">
        <v>24.29</v>
      </c>
      <c r="I99" s="19">
        <v>6.9039619499999958</v>
      </c>
      <c r="J99" s="19">
        <v>0</v>
      </c>
      <c r="K99" s="19">
        <v>21.1</v>
      </c>
      <c r="L99" s="19">
        <v>246.2</v>
      </c>
      <c r="M99" s="19">
        <v>376.07</v>
      </c>
      <c r="N99" s="19">
        <v>0</v>
      </c>
      <c r="O99" s="19">
        <v>1053.0041999999999</v>
      </c>
      <c r="P99" s="68">
        <f t="shared" si="1"/>
        <v>2356.4641999999994</v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s="50" customFormat="1" ht="12.75" x14ac:dyDescent="0.2">
      <c r="A100" s="63" t="s">
        <v>58</v>
      </c>
      <c r="B100" s="19">
        <v>9</v>
      </c>
      <c r="C100" s="19">
        <v>29.1</v>
      </c>
      <c r="D100" s="19">
        <v>259.10000000000002</v>
      </c>
      <c r="E100" s="19">
        <v>238.4</v>
      </c>
      <c r="F100" s="19">
        <v>48.5</v>
      </c>
      <c r="G100" s="19">
        <v>49.435026749999999</v>
      </c>
      <c r="H100" s="19">
        <v>24.29</v>
      </c>
      <c r="I100" s="19">
        <v>7.2749732500000022</v>
      </c>
      <c r="J100" s="19">
        <v>0</v>
      </c>
      <c r="K100" s="19">
        <v>21.4</v>
      </c>
      <c r="L100" s="19">
        <v>242.3</v>
      </c>
      <c r="M100" s="19">
        <v>381</v>
      </c>
      <c r="N100" s="19">
        <v>0</v>
      </c>
      <c r="O100" s="19">
        <v>1053</v>
      </c>
      <c r="P100" s="68">
        <f t="shared" si="1"/>
        <v>2362.8000000000002</v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s="50" customFormat="1" ht="12.75" x14ac:dyDescent="0.2">
      <c r="A101" s="19" t="s">
        <v>47</v>
      </c>
      <c r="B101" s="19">
        <v>9.5</v>
      </c>
      <c r="C101" s="19">
        <v>29.1</v>
      </c>
      <c r="D101" s="19">
        <v>260.89999999999998</v>
      </c>
      <c r="E101" s="19">
        <v>238.4</v>
      </c>
      <c r="F101" s="19">
        <v>48.2</v>
      </c>
      <c r="G101" s="19">
        <v>50.419568659999996</v>
      </c>
      <c r="H101" s="19">
        <v>24.11</v>
      </c>
      <c r="I101" s="19">
        <v>7.070431339999999</v>
      </c>
      <c r="J101" s="19">
        <v>0</v>
      </c>
      <c r="K101" s="19">
        <v>21.3</v>
      </c>
      <c r="L101" s="19">
        <v>240.6</v>
      </c>
      <c r="M101" s="19">
        <v>380.6</v>
      </c>
      <c r="N101" s="19">
        <v>0</v>
      </c>
      <c r="O101" s="19">
        <v>1053</v>
      </c>
      <c r="P101" s="68">
        <f t="shared" si="1"/>
        <v>2363.1999999999998</v>
      </c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s="50" customFormat="1" ht="12.75" x14ac:dyDescent="0.2">
      <c r="A102" s="19" t="s">
        <v>48</v>
      </c>
      <c r="B102" s="19">
        <v>9.4</v>
      </c>
      <c r="C102" s="19">
        <v>31.1</v>
      </c>
      <c r="D102" s="19">
        <v>257.49</v>
      </c>
      <c r="E102" s="19">
        <v>239.1</v>
      </c>
      <c r="F102" s="19">
        <v>48.2</v>
      </c>
      <c r="G102" s="19">
        <v>50.724128880000002</v>
      </c>
      <c r="H102" s="19">
        <v>24.11</v>
      </c>
      <c r="I102" s="19">
        <v>6.8658711200000013</v>
      </c>
      <c r="J102" s="19">
        <v>0</v>
      </c>
      <c r="K102" s="19">
        <v>21.4</v>
      </c>
      <c r="L102" s="19">
        <v>240.6</v>
      </c>
      <c r="M102" s="19">
        <v>380.03</v>
      </c>
      <c r="N102" s="19">
        <v>0</v>
      </c>
      <c r="O102" s="19">
        <v>1053</v>
      </c>
      <c r="P102" s="68">
        <f t="shared" si="1"/>
        <v>2362.02</v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s="50" customFormat="1" ht="12.75" x14ac:dyDescent="0.2">
      <c r="A103" s="19" t="s">
        <v>49</v>
      </c>
      <c r="B103" s="19">
        <v>9.1</v>
      </c>
      <c r="C103" s="19">
        <v>29.3</v>
      </c>
      <c r="D103" s="19">
        <v>259.33</v>
      </c>
      <c r="E103" s="19">
        <v>236.7</v>
      </c>
      <c r="F103" s="19">
        <v>49.8</v>
      </c>
      <c r="G103" s="19">
        <v>50.206984909999996</v>
      </c>
      <c r="H103" s="19">
        <v>24.11</v>
      </c>
      <c r="I103" s="19">
        <v>6.8830150900000078</v>
      </c>
      <c r="J103" s="19">
        <v>0</v>
      </c>
      <c r="K103" s="19">
        <v>23.2</v>
      </c>
      <c r="L103" s="19">
        <v>236</v>
      </c>
      <c r="M103" s="19">
        <v>379.62</v>
      </c>
      <c r="N103" s="19">
        <v>0</v>
      </c>
      <c r="O103" s="19">
        <v>1053.0041999999999</v>
      </c>
      <c r="P103" s="68">
        <f t="shared" si="1"/>
        <v>2357.2541999999999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s="50" customFormat="1" ht="12.75" x14ac:dyDescent="0.2">
      <c r="A104" s="19" t="s">
        <v>50</v>
      </c>
      <c r="B104" s="19">
        <v>9</v>
      </c>
      <c r="C104" s="19">
        <v>30.7</v>
      </c>
      <c r="D104" s="19">
        <v>259.7</v>
      </c>
      <c r="E104" s="19">
        <v>235.7</v>
      </c>
      <c r="F104" s="19">
        <v>49.4</v>
      </c>
      <c r="G104" s="19">
        <v>50.062757210000001</v>
      </c>
      <c r="H104" s="19">
        <v>24.11</v>
      </c>
      <c r="I104" s="19">
        <v>6.6272427899999968</v>
      </c>
      <c r="J104" s="19">
        <v>0</v>
      </c>
      <c r="K104" s="19">
        <v>22.8</v>
      </c>
      <c r="L104" s="19">
        <v>236</v>
      </c>
      <c r="M104" s="19">
        <v>383.07</v>
      </c>
      <c r="N104" s="19">
        <v>0</v>
      </c>
      <c r="O104" s="19">
        <v>1053.0041999999999</v>
      </c>
      <c r="P104" s="68">
        <f t="shared" si="1"/>
        <v>2360.1741999999995</v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s="2" customFormat="1" ht="12.75" x14ac:dyDescent="0.2">
      <c r="A105" s="19" t="s">
        <v>51</v>
      </c>
      <c r="B105" s="19">
        <v>8.9</v>
      </c>
      <c r="C105" s="19">
        <v>32.1</v>
      </c>
      <c r="D105" s="19">
        <v>258.58999999999997</v>
      </c>
      <c r="E105" s="19">
        <v>234.9</v>
      </c>
      <c r="F105" s="19">
        <v>49.4</v>
      </c>
      <c r="G105" s="19">
        <v>49.867709829999995</v>
      </c>
      <c r="H105" s="19">
        <v>24.11</v>
      </c>
      <c r="I105" s="19">
        <v>6.8222901700000023</v>
      </c>
      <c r="J105" s="19">
        <v>0</v>
      </c>
      <c r="K105" s="19">
        <v>23</v>
      </c>
      <c r="L105" s="19">
        <v>253.1</v>
      </c>
      <c r="M105" s="19">
        <v>390.72</v>
      </c>
      <c r="N105" s="19">
        <v>0</v>
      </c>
      <c r="O105" s="19">
        <v>1053</v>
      </c>
      <c r="P105" s="68">
        <f t="shared" si="1"/>
        <v>2384.5100000000002</v>
      </c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2" customFormat="1" ht="12.75" x14ac:dyDescent="0.2">
      <c r="A106" s="19" t="s">
        <v>52</v>
      </c>
      <c r="B106" s="19">
        <v>8.9</v>
      </c>
      <c r="C106" s="19">
        <v>33</v>
      </c>
      <c r="D106" s="19">
        <v>260.5</v>
      </c>
      <c r="E106" s="19">
        <v>234.8</v>
      </c>
      <c r="F106" s="19">
        <v>54.2</v>
      </c>
      <c r="G106" s="19">
        <v>49.901351033399997</v>
      </c>
      <c r="H106" s="19">
        <v>24.11</v>
      </c>
      <c r="I106" s="19">
        <v>6.7886489666000003</v>
      </c>
      <c r="J106" s="19">
        <v>0</v>
      </c>
      <c r="K106" s="19">
        <v>23.5</v>
      </c>
      <c r="L106" s="19">
        <v>249</v>
      </c>
      <c r="M106" s="19">
        <v>398.28</v>
      </c>
      <c r="N106" s="19">
        <v>0</v>
      </c>
      <c r="O106" s="19">
        <v>1053</v>
      </c>
      <c r="P106" s="68">
        <f t="shared" si="1"/>
        <v>2395.98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2" customFormat="1" ht="12.75" x14ac:dyDescent="0.2">
      <c r="A107" s="19" t="s">
        <v>59</v>
      </c>
      <c r="B107" s="19">
        <v>8.9523893999999995</v>
      </c>
      <c r="C107" s="19">
        <v>33</v>
      </c>
      <c r="D107" s="19">
        <v>265.60000000000002</v>
      </c>
      <c r="E107" s="19">
        <v>234.5</v>
      </c>
      <c r="F107" s="19">
        <v>53.8</v>
      </c>
      <c r="G107" s="19">
        <v>49.954085402885006</v>
      </c>
      <c r="H107" s="19">
        <v>23.93</v>
      </c>
      <c r="I107" s="19">
        <v>6.615914597114994</v>
      </c>
      <c r="J107" s="19">
        <v>0</v>
      </c>
      <c r="K107" s="19">
        <v>23.2</v>
      </c>
      <c r="L107" s="19">
        <v>247.320898</v>
      </c>
      <c r="M107" s="19">
        <v>397.83</v>
      </c>
      <c r="N107" s="19">
        <v>0</v>
      </c>
      <c r="O107" s="19">
        <v>1053.0041999999999</v>
      </c>
      <c r="P107" s="68">
        <f t="shared" si="1"/>
        <v>2397.7074874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2" customFormat="1" ht="12.75" x14ac:dyDescent="0.2">
      <c r="A108" s="19" t="s">
        <v>54</v>
      </c>
      <c r="B108" s="19">
        <v>8.6872175999999985</v>
      </c>
      <c r="C108" s="19">
        <v>35</v>
      </c>
      <c r="D108" s="19">
        <v>266.7</v>
      </c>
      <c r="E108" s="19">
        <v>234.1</v>
      </c>
      <c r="F108" s="19">
        <v>52.9</v>
      </c>
      <c r="G108" s="19">
        <v>49.168044463500003</v>
      </c>
      <c r="H108" s="19">
        <v>23.93</v>
      </c>
      <c r="I108" s="19">
        <v>6.5019555364999917</v>
      </c>
      <c r="J108" s="19">
        <v>0</v>
      </c>
      <c r="K108" s="19">
        <v>23.1</v>
      </c>
      <c r="L108" s="19">
        <v>247.320898</v>
      </c>
      <c r="M108" s="19">
        <v>397.58</v>
      </c>
      <c r="N108" s="19">
        <v>0</v>
      </c>
      <c r="O108" s="19">
        <v>1053.0041999999999</v>
      </c>
      <c r="P108" s="68">
        <f t="shared" si="1"/>
        <v>2397.9923155999995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2" customFormat="1" ht="12.75" x14ac:dyDescent="0.2">
      <c r="A109" s="19" t="s">
        <v>55</v>
      </c>
      <c r="B109" s="19">
        <v>8.4348161000000008</v>
      </c>
      <c r="C109" s="19">
        <v>33.200000000000003</v>
      </c>
      <c r="D109" s="19">
        <v>272.27999999999997</v>
      </c>
      <c r="E109" s="19">
        <v>231.7</v>
      </c>
      <c r="F109" s="19">
        <v>53.3</v>
      </c>
      <c r="G109" s="19">
        <v>48.449053297600003</v>
      </c>
      <c r="H109" s="19">
        <v>23.93</v>
      </c>
      <c r="I109" s="19">
        <v>6.3209467024000006</v>
      </c>
      <c r="J109" s="19">
        <v>0</v>
      </c>
      <c r="K109" s="19">
        <v>23.5</v>
      </c>
      <c r="L109" s="19">
        <v>246.01207699999998</v>
      </c>
      <c r="M109" s="19">
        <v>402.52</v>
      </c>
      <c r="N109" s="19">
        <v>0</v>
      </c>
      <c r="O109" s="19">
        <v>1053.0041999999999</v>
      </c>
      <c r="P109" s="68">
        <f t="shared" si="1"/>
        <v>2402.6510930999998</v>
      </c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2" customFormat="1" ht="12.75" x14ac:dyDescent="0.2">
      <c r="A110" s="19" t="s">
        <v>56</v>
      </c>
      <c r="B110" s="19">
        <v>8.1841048000000018</v>
      </c>
      <c r="C110" s="19">
        <v>33.200000000000003</v>
      </c>
      <c r="D110" s="19">
        <v>278.8</v>
      </c>
      <c r="E110" s="19">
        <v>231.5</v>
      </c>
      <c r="F110" s="19">
        <v>52.6</v>
      </c>
      <c r="G110" s="19">
        <v>48.111639225320005</v>
      </c>
      <c r="H110" s="19">
        <v>23.22</v>
      </c>
      <c r="I110" s="19">
        <v>6.1683607746799964</v>
      </c>
      <c r="J110" s="19">
        <v>0</v>
      </c>
      <c r="K110" s="19">
        <v>22.9</v>
      </c>
      <c r="L110" s="19">
        <v>244.24736899999999</v>
      </c>
      <c r="M110" s="19">
        <v>406.22</v>
      </c>
      <c r="N110" s="19">
        <v>0</v>
      </c>
      <c r="O110" s="19">
        <v>1053.0041999999999</v>
      </c>
      <c r="P110" s="68">
        <f t="shared" si="1"/>
        <v>2408.1556737999999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2" customFormat="1" ht="12.75" x14ac:dyDescent="0.2">
      <c r="A111" s="63">
        <v>2017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68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0" customFormat="1" ht="12.75" x14ac:dyDescent="0.2">
      <c r="A112" s="19" t="s">
        <v>57</v>
      </c>
      <c r="B112" s="19">
        <v>8.2417759000000004</v>
      </c>
      <c r="C112" s="19">
        <v>33.397280600000002</v>
      </c>
      <c r="D112" s="19">
        <v>276.60719999999998</v>
      </c>
      <c r="E112" s="19">
        <v>230.64344800000001</v>
      </c>
      <c r="F112" s="19">
        <v>53.025547000000003</v>
      </c>
      <c r="G112" s="19">
        <v>48.630447360535001</v>
      </c>
      <c r="H112" s="19">
        <v>23.22</v>
      </c>
      <c r="I112" s="19">
        <v>6.2495526394649943</v>
      </c>
      <c r="J112" s="19">
        <v>0</v>
      </c>
      <c r="K112" s="19">
        <v>23.295991000000001</v>
      </c>
      <c r="L112" s="19">
        <v>241.335601</v>
      </c>
      <c r="M112" s="19">
        <v>405.52</v>
      </c>
      <c r="N112" s="19">
        <v>0</v>
      </c>
      <c r="O112" s="19">
        <v>1053.0041999999999</v>
      </c>
      <c r="P112" s="68">
        <f t="shared" si="1"/>
        <v>2403.1710434999995</v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s="50" customFormat="1" ht="12.75" x14ac:dyDescent="0.2">
      <c r="A113" s="63" t="s">
        <v>58</v>
      </c>
      <c r="B113" s="19">
        <v>8.1221960000000006</v>
      </c>
      <c r="C113" s="19">
        <v>33.356252499999997</v>
      </c>
      <c r="D113" s="19">
        <v>277.64892099999997</v>
      </c>
      <c r="E113" s="19">
        <v>229.807052</v>
      </c>
      <c r="F113" s="19">
        <v>53.025547000000003</v>
      </c>
      <c r="G113" s="19">
        <v>48.453795280000001</v>
      </c>
      <c r="H113" s="19">
        <v>23.22</v>
      </c>
      <c r="I113" s="19">
        <v>6.4262047199999941</v>
      </c>
      <c r="J113" s="19">
        <v>0</v>
      </c>
      <c r="K113" s="19">
        <v>23.280747000000002</v>
      </c>
      <c r="L113" s="19">
        <v>237.230209</v>
      </c>
      <c r="M113" s="19">
        <v>412.3</v>
      </c>
      <c r="N113" s="19">
        <v>0</v>
      </c>
      <c r="O113" s="19">
        <v>1053</v>
      </c>
      <c r="P113" s="68">
        <f t="shared" si="1"/>
        <v>2405.8709245</v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s="50" customFormat="1" ht="12.75" x14ac:dyDescent="0.2">
      <c r="A114" s="63" t="s">
        <v>47</v>
      </c>
      <c r="B114" s="19">
        <v>8.1881179999999993</v>
      </c>
      <c r="C114" s="19">
        <v>33.483529599999997</v>
      </c>
      <c r="D114" s="19">
        <v>281.59912000000003</v>
      </c>
      <c r="E114" s="19">
        <v>230.03322589999999</v>
      </c>
      <c r="F114" s="19">
        <v>53.320830999999998</v>
      </c>
      <c r="G114" s="19">
        <v>48.559639793499997</v>
      </c>
      <c r="H114" s="19">
        <v>23.04</v>
      </c>
      <c r="I114" s="19">
        <v>6.4003602065000038</v>
      </c>
      <c r="J114" s="19">
        <v>0</v>
      </c>
      <c r="K114" s="19">
        <v>23.684336999999999</v>
      </c>
      <c r="L114" s="19">
        <v>255.56354099999999</v>
      </c>
      <c r="M114" s="19">
        <v>418.28</v>
      </c>
      <c r="N114" s="19">
        <v>0</v>
      </c>
      <c r="O114" s="19">
        <v>1053.0041999999999</v>
      </c>
      <c r="P114" s="68">
        <f t="shared" si="1"/>
        <v>2435.1569024999999</v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s="50" customFormat="1" ht="12.75" x14ac:dyDescent="0.2">
      <c r="A115" s="19" t="s">
        <v>48</v>
      </c>
      <c r="B115" s="19">
        <v>8.3107540000000011</v>
      </c>
      <c r="C115" s="19">
        <v>31.692886999999999</v>
      </c>
      <c r="D115" s="19">
        <v>279.11382200000003</v>
      </c>
      <c r="E115" s="19">
        <v>228.0755676</v>
      </c>
      <c r="F115" s="19">
        <v>52.915568999999998</v>
      </c>
      <c r="G115" s="19">
        <v>49.066888239984998</v>
      </c>
      <c r="H115" s="19">
        <v>23.04</v>
      </c>
      <c r="I115" s="19">
        <v>6.1931117600150003</v>
      </c>
      <c r="J115" s="19">
        <v>0</v>
      </c>
      <c r="K115" s="19">
        <v>24.475641</v>
      </c>
      <c r="L115" s="19">
        <v>255.56354099999999</v>
      </c>
      <c r="M115" s="19">
        <v>416.68</v>
      </c>
      <c r="N115" s="19">
        <v>0</v>
      </c>
      <c r="O115" s="19">
        <v>1053.0041999999999</v>
      </c>
      <c r="P115" s="68">
        <f t="shared" si="1"/>
        <v>2428.1319815999996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s="52" customFormat="1" ht="12.75" x14ac:dyDescent="0.2">
      <c r="A116" s="67" t="s">
        <v>49</v>
      </c>
      <c r="B116" s="67">
        <v>8.5323471000000009</v>
      </c>
      <c r="C116" s="67">
        <v>31.586266999999999</v>
      </c>
      <c r="D116" s="67">
        <v>281.14685200000002</v>
      </c>
      <c r="E116" s="67">
        <v>225.05712399999999</v>
      </c>
      <c r="F116" s="67">
        <v>52.757188999999997</v>
      </c>
      <c r="G116" s="67">
        <v>49.542750163199997</v>
      </c>
      <c r="H116" s="67">
        <v>23.04</v>
      </c>
      <c r="I116" s="67">
        <v>6.1172498368000063</v>
      </c>
      <c r="J116" s="67">
        <v>0</v>
      </c>
      <c r="K116" s="67">
        <v>24.523972000000001</v>
      </c>
      <c r="L116" s="67">
        <v>254.25471999999999</v>
      </c>
      <c r="M116" s="67">
        <v>415.94</v>
      </c>
      <c r="N116" s="75">
        <v>50</v>
      </c>
      <c r="O116" s="67">
        <v>1053.0041999999999</v>
      </c>
      <c r="P116" s="73">
        <f>SUM(B116:O116)</f>
        <v>2475.5026711</v>
      </c>
    </row>
    <row r="117" spans="1:41" s="65" customFormat="1" ht="12.75" x14ac:dyDescent="0.2">
      <c r="A117" s="19" t="s">
        <v>50</v>
      </c>
      <c r="B117" s="19">
        <v>8.4990943999999988</v>
      </c>
      <c r="C117" s="19">
        <v>31.586266999999999</v>
      </c>
      <c r="D117" s="19">
        <v>285.52202499999999</v>
      </c>
      <c r="E117" s="19">
        <v>224.51479180000001</v>
      </c>
      <c r="F117" s="19">
        <v>56.103354000000003</v>
      </c>
      <c r="G117" s="19">
        <v>49.795685457625005</v>
      </c>
      <c r="H117" s="19">
        <v>22.33</v>
      </c>
      <c r="I117" s="19">
        <v>5.9743145423749908</v>
      </c>
      <c r="J117" s="19">
        <v>0</v>
      </c>
      <c r="K117" s="19">
        <v>25.121594000000002</v>
      </c>
      <c r="L117" s="19">
        <v>252.49001200000001</v>
      </c>
      <c r="M117" s="19">
        <v>414.99</v>
      </c>
      <c r="N117" s="69">
        <v>50</v>
      </c>
      <c r="O117" s="19">
        <v>1053.0041999999999</v>
      </c>
      <c r="P117" s="68">
        <f t="shared" si="1"/>
        <v>2479.9313382</v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s="65" customFormat="1" ht="12.75" x14ac:dyDescent="0.2">
      <c r="A118" s="19" t="s">
        <v>51</v>
      </c>
      <c r="B118" s="19">
        <v>8.6226431000000012</v>
      </c>
      <c r="C118" s="19">
        <v>31.586266999999999</v>
      </c>
      <c r="D118" s="19">
        <v>282.09021799999999</v>
      </c>
      <c r="E118" s="19">
        <v>223.6766586</v>
      </c>
      <c r="F118" s="19">
        <v>56.497861</v>
      </c>
      <c r="G118" s="19">
        <v>50.381239163989996</v>
      </c>
      <c r="H118" s="19">
        <v>22.33</v>
      </c>
      <c r="I118" s="19">
        <v>5.9887608360100089</v>
      </c>
      <c r="J118" s="19">
        <v>0</v>
      </c>
      <c r="K118" s="19">
        <v>25.609967000000001</v>
      </c>
      <c r="L118" s="19">
        <v>249.57824400000001</v>
      </c>
      <c r="M118" s="19">
        <v>417.36</v>
      </c>
      <c r="N118" s="69">
        <v>50</v>
      </c>
      <c r="O118" s="19">
        <v>1053.0041999999999</v>
      </c>
      <c r="P118" s="68">
        <f t="shared" si="1"/>
        <v>2476.7260587000001</v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s="65" customFormat="1" ht="12.75" x14ac:dyDescent="0.2">
      <c r="A119" s="19" t="s">
        <v>52</v>
      </c>
      <c r="B119" s="19">
        <v>8.6997555999999996</v>
      </c>
      <c r="C119" s="19">
        <v>31.9418887</v>
      </c>
      <c r="D119" s="19">
        <v>287.13503100000003</v>
      </c>
      <c r="E119" s="19">
        <v>223.52863529999999</v>
      </c>
      <c r="F119" s="19">
        <v>56.889024999999997</v>
      </c>
      <c r="G119" s="19">
        <v>50.583104254645008</v>
      </c>
      <c r="H119" s="19">
        <v>22.33</v>
      </c>
      <c r="I119" s="19">
        <v>5.9868957453549996</v>
      </c>
      <c r="J119" s="19">
        <v>0</v>
      </c>
      <c r="K119" s="19">
        <v>26.023745000000002</v>
      </c>
      <c r="L119" s="19">
        <v>245.47285199999999</v>
      </c>
      <c r="M119" s="19">
        <v>415.73</v>
      </c>
      <c r="N119" s="69">
        <v>50</v>
      </c>
      <c r="O119" s="19">
        <v>1053.0041999999999</v>
      </c>
      <c r="P119" s="68">
        <f t="shared" si="1"/>
        <v>2477.3251326</v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s="65" customFormat="1" ht="12.75" x14ac:dyDescent="0.2">
      <c r="A120" s="19" t="s">
        <v>59</v>
      </c>
      <c r="B120" s="19">
        <v>8.6703793999999998</v>
      </c>
      <c r="C120" s="19">
        <v>32.080027999999999</v>
      </c>
      <c r="D120" s="19">
        <v>288.47368310000002</v>
      </c>
      <c r="E120" s="19">
        <v>223.23200890000001</v>
      </c>
      <c r="F120" s="19">
        <v>57.191110000000002</v>
      </c>
      <c r="G120" s="19">
        <v>50.579740134704998</v>
      </c>
      <c r="H120" s="19">
        <v>22.16</v>
      </c>
      <c r="I120" s="19">
        <v>5.9602598652950043</v>
      </c>
      <c r="J120" s="19">
        <v>0</v>
      </c>
      <c r="K120" s="19">
        <v>26.716612999999999</v>
      </c>
      <c r="L120" s="19">
        <v>243.806184</v>
      </c>
      <c r="M120" s="19">
        <v>415.81</v>
      </c>
      <c r="N120" s="69">
        <v>50</v>
      </c>
      <c r="O120" s="19">
        <v>1053.0041999999999</v>
      </c>
      <c r="P120" s="68">
        <f t="shared" si="1"/>
        <v>2477.6842064000002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s="65" customFormat="1" ht="12.75" x14ac:dyDescent="0.2">
      <c r="A121" s="19" t="s">
        <v>54</v>
      </c>
      <c r="B121" s="19">
        <v>8.4858092000000003</v>
      </c>
      <c r="C121" s="19">
        <v>32.3491079</v>
      </c>
      <c r="D121" s="19">
        <v>286.16805240000002</v>
      </c>
      <c r="E121" s="19">
        <v>222.8</v>
      </c>
      <c r="F121" s="19">
        <v>57.806873000000003</v>
      </c>
      <c r="G121" s="19">
        <v>50.271618957859999</v>
      </c>
      <c r="H121" s="19">
        <v>22.16</v>
      </c>
      <c r="I121" s="19">
        <v>5.9683810421400061</v>
      </c>
      <c r="J121" s="19">
        <v>0</v>
      </c>
      <c r="K121" s="19">
        <v>26.672499999999999</v>
      </c>
      <c r="L121" s="19">
        <v>244.67419000000001</v>
      </c>
      <c r="M121" s="19">
        <v>415.9</v>
      </c>
      <c r="N121" s="69">
        <v>50</v>
      </c>
      <c r="O121" s="19">
        <v>1053.0041999999999</v>
      </c>
      <c r="P121" s="68">
        <f t="shared" si="1"/>
        <v>2476.2607324999999</v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s="65" customFormat="1" ht="12.75" x14ac:dyDescent="0.2">
      <c r="A122" s="19" t="s">
        <v>55</v>
      </c>
      <c r="B122" s="19">
        <v>8.6299194000000021</v>
      </c>
      <c r="C122" s="19">
        <v>32.2424879</v>
      </c>
      <c r="D122" s="19">
        <v>289.66704499999997</v>
      </c>
      <c r="E122" s="19">
        <v>221.09298509999999</v>
      </c>
      <c r="F122" s="19">
        <v>70.794315999999995</v>
      </c>
      <c r="G122" s="19">
        <v>50.655701247179998</v>
      </c>
      <c r="H122" s="19">
        <v>22.16</v>
      </c>
      <c r="I122" s="19">
        <v>5.7842987528199963</v>
      </c>
      <c r="J122" s="19">
        <v>0</v>
      </c>
      <c r="K122" s="19">
        <v>27.412683999999999</v>
      </c>
      <c r="L122" s="19">
        <v>243.36536899999999</v>
      </c>
      <c r="M122" s="19">
        <v>415.96</v>
      </c>
      <c r="N122" s="69">
        <v>50</v>
      </c>
      <c r="O122" s="19">
        <v>1053.0041999999999</v>
      </c>
      <c r="P122" s="68">
        <f t="shared" si="1"/>
        <v>2490.7690063999999</v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s="65" customFormat="1" ht="12.75" x14ac:dyDescent="0.2">
      <c r="A123" s="19" t="s">
        <v>56</v>
      </c>
      <c r="B123" s="19">
        <v>8.5346174000000001</v>
      </c>
      <c r="C123" s="19">
        <v>32.2424879</v>
      </c>
      <c r="D123" s="19">
        <v>305.27044719999998</v>
      </c>
      <c r="E123" s="19">
        <v>228.47801870000001</v>
      </c>
      <c r="F123" s="19">
        <v>70.574375000000003</v>
      </c>
      <c r="G123" s="19">
        <v>50.967633900339997</v>
      </c>
      <c r="H123" s="19">
        <v>21.45</v>
      </c>
      <c r="I123" s="19">
        <v>5.482366099660009</v>
      </c>
      <c r="J123" s="19">
        <v>0</v>
      </c>
      <c r="K123" s="19">
        <v>26.5</v>
      </c>
      <c r="L123" s="19">
        <v>241.600661</v>
      </c>
      <c r="M123" s="19">
        <v>419.59</v>
      </c>
      <c r="N123" s="69">
        <v>50</v>
      </c>
      <c r="O123" s="19">
        <v>1053.0041999999999</v>
      </c>
      <c r="P123" s="68">
        <f t="shared" si="1"/>
        <v>2513.6948072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s="2" customFormat="1" ht="12.75" x14ac:dyDescent="0.2">
      <c r="A124" s="63">
        <v>2018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68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2" customFormat="1" ht="12.75" customHeight="1" x14ac:dyDescent="0.2">
      <c r="A125" s="19" t="s">
        <v>57</v>
      </c>
      <c r="B125" s="19">
        <v>8.75</v>
      </c>
      <c r="C125" s="19">
        <v>34.340000000000003</v>
      </c>
      <c r="D125" s="19">
        <v>298.82</v>
      </c>
      <c r="E125" s="19">
        <v>228.19</v>
      </c>
      <c r="F125" s="19">
        <v>70.569999999999993</v>
      </c>
      <c r="G125" s="19">
        <v>52.148243162475005</v>
      </c>
      <c r="H125" s="19">
        <v>21.45</v>
      </c>
      <c r="I125" s="19">
        <v>5.59</v>
      </c>
      <c r="J125" s="19">
        <v>0</v>
      </c>
      <c r="K125" s="19">
        <v>26.62</v>
      </c>
      <c r="L125" s="19">
        <v>238.82</v>
      </c>
      <c r="M125" s="19">
        <v>419.6</v>
      </c>
      <c r="N125" s="19">
        <v>50.041043000000002</v>
      </c>
      <c r="O125" s="19">
        <v>1053.0041999999999</v>
      </c>
      <c r="P125" s="68">
        <f t="shared" si="1"/>
        <v>2507.943486162475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2" customFormat="1" ht="12.75" x14ac:dyDescent="0.2">
      <c r="A126" s="19" t="s">
        <v>58</v>
      </c>
      <c r="B126" s="19">
        <v>8.57</v>
      </c>
      <c r="C126" s="19">
        <v>34.44</v>
      </c>
      <c r="D126" s="19">
        <v>300.89</v>
      </c>
      <c r="E126" s="19">
        <v>227.36</v>
      </c>
      <c r="F126" s="19">
        <v>70.569999999999993</v>
      </c>
      <c r="G126" s="19">
        <v>51.746248723899996</v>
      </c>
      <c r="H126" s="19">
        <v>21.45</v>
      </c>
      <c r="I126" s="19">
        <v>5.57</v>
      </c>
      <c r="J126" s="19">
        <v>0</v>
      </c>
      <c r="K126" s="19">
        <v>26.56</v>
      </c>
      <c r="L126" s="19">
        <v>234.72</v>
      </c>
      <c r="M126" s="19">
        <v>426.51</v>
      </c>
      <c r="N126" s="19">
        <v>50.041043000000002</v>
      </c>
      <c r="O126" s="19">
        <v>1053.0041999999999</v>
      </c>
      <c r="P126" s="68">
        <f t="shared" si="1"/>
        <v>2511.4314917238999</v>
      </c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2" customFormat="1" ht="12.75" x14ac:dyDescent="0.2">
      <c r="A127" s="63" t="s">
        <v>47</v>
      </c>
      <c r="B127" s="19">
        <v>8.65</v>
      </c>
      <c r="C127" s="19">
        <v>34.479999999999997</v>
      </c>
      <c r="D127" s="19">
        <v>302.72000000000003</v>
      </c>
      <c r="E127" s="19">
        <v>227.27</v>
      </c>
      <c r="F127" s="19">
        <v>70.48</v>
      </c>
      <c r="G127" s="19">
        <v>52.024540177659993</v>
      </c>
      <c r="H127" s="19">
        <v>21.27</v>
      </c>
      <c r="I127" s="19">
        <v>5.59</v>
      </c>
      <c r="J127" s="19">
        <v>0</v>
      </c>
      <c r="K127" s="19">
        <v>26.92</v>
      </c>
      <c r="L127" s="19">
        <v>232.98</v>
      </c>
      <c r="M127" s="19">
        <v>426.55</v>
      </c>
      <c r="N127" s="19">
        <v>50.041043000000002</v>
      </c>
      <c r="O127" s="19">
        <v>1053.0041999999999</v>
      </c>
      <c r="P127" s="68">
        <f t="shared" si="1"/>
        <v>2511.9797831776596</v>
      </c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2" customFormat="1" ht="12.75" x14ac:dyDescent="0.2">
      <c r="A128" s="63" t="s">
        <v>48</v>
      </c>
      <c r="B128" s="19">
        <v>8.41</v>
      </c>
      <c r="C128" s="19">
        <v>35.130000000000003</v>
      </c>
      <c r="D128" s="19">
        <v>298.51</v>
      </c>
      <c r="E128" s="19">
        <v>225</v>
      </c>
      <c r="F128" s="19">
        <v>69.900000000000006</v>
      </c>
      <c r="G128" s="19">
        <v>51.466114161875005</v>
      </c>
      <c r="H128" s="19">
        <v>21.27</v>
      </c>
      <c r="I128" s="19">
        <v>5.18</v>
      </c>
      <c r="J128" s="19">
        <v>0</v>
      </c>
      <c r="K128" s="19">
        <v>27.17</v>
      </c>
      <c r="L128" s="19">
        <v>232.98</v>
      </c>
      <c r="M128" s="19">
        <v>428.91</v>
      </c>
      <c r="N128" s="19">
        <v>50.041043000000002</v>
      </c>
      <c r="O128" s="19">
        <v>1053.0041999999999</v>
      </c>
      <c r="P128" s="68">
        <f t="shared" si="1"/>
        <v>2506.9713571618749</v>
      </c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2" customFormat="1" ht="12.75" x14ac:dyDescent="0.2">
      <c r="A129" s="19" t="s">
        <v>49</v>
      </c>
      <c r="B129" s="19">
        <v>8.1199999999999992</v>
      </c>
      <c r="C129" s="19">
        <v>35.14</v>
      </c>
      <c r="D129" s="19">
        <v>300.37</v>
      </c>
      <c r="E129" s="19">
        <v>222.14</v>
      </c>
      <c r="F129" s="19">
        <v>69.92</v>
      </c>
      <c r="G129" s="19">
        <v>50.699846374265</v>
      </c>
      <c r="H129" s="19">
        <v>21.27</v>
      </c>
      <c r="I129" s="19">
        <v>5.14</v>
      </c>
      <c r="J129" s="19">
        <v>0</v>
      </c>
      <c r="K129" s="19">
        <v>27.24</v>
      </c>
      <c r="L129" s="19">
        <v>251.67</v>
      </c>
      <c r="M129" s="19">
        <v>428.96</v>
      </c>
      <c r="N129" s="19">
        <v>50.041043000000002</v>
      </c>
      <c r="O129" s="19">
        <v>1053.0041999999999</v>
      </c>
      <c r="P129" s="68">
        <f t="shared" si="1"/>
        <v>2523.7150893742646</v>
      </c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2" customFormat="1" ht="12.75" x14ac:dyDescent="0.2">
      <c r="A130" s="19" t="s">
        <v>50</v>
      </c>
      <c r="B130" s="19">
        <v>7.79</v>
      </c>
      <c r="C130" s="19">
        <v>35.700000000000003</v>
      </c>
      <c r="D130" s="19">
        <v>302.24</v>
      </c>
      <c r="E130" s="19">
        <v>228.88</v>
      </c>
      <c r="F130" s="19">
        <v>69.150000000000006</v>
      </c>
      <c r="G130" s="19">
        <v>50.339133981974996</v>
      </c>
      <c r="H130" s="19">
        <v>20.56</v>
      </c>
      <c r="I130" s="19">
        <v>4.92</v>
      </c>
      <c r="J130" s="19">
        <v>0</v>
      </c>
      <c r="K130" s="19">
        <v>26.75</v>
      </c>
      <c r="L130" s="19">
        <v>249.91</v>
      </c>
      <c r="M130" s="19">
        <v>429.01</v>
      </c>
      <c r="N130" s="19">
        <v>50.041043000000002</v>
      </c>
      <c r="O130" s="19">
        <v>1057</v>
      </c>
      <c r="P130" s="68">
        <f t="shared" si="1"/>
        <v>2532.2901769819746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2" customFormat="1" ht="12.75" x14ac:dyDescent="0.2">
      <c r="A131" s="19" t="s">
        <v>51</v>
      </c>
      <c r="B131" s="19">
        <v>7.84</v>
      </c>
      <c r="C131" s="19">
        <v>36.159999999999997</v>
      </c>
      <c r="D131" s="19">
        <v>301.43</v>
      </c>
      <c r="E131" s="19">
        <v>228.03</v>
      </c>
      <c r="F131" s="19">
        <v>70.11</v>
      </c>
      <c r="G131" s="19">
        <v>50.27811457</v>
      </c>
      <c r="H131" s="19">
        <v>20.56</v>
      </c>
      <c r="I131" s="19">
        <v>4.91</v>
      </c>
      <c r="J131" s="19">
        <v>0</v>
      </c>
      <c r="K131" s="19">
        <v>26.87</v>
      </c>
      <c r="L131" s="19">
        <v>247</v>
      </c>
      <c r="M131" s="19">
        <v>429.03</v>
      </c>
      <c r="N131" s="19">
        <v>50.041043000000002</v>
      </c>
      <c r="O131" s="19">
        <v>1057.0041999999999</v>
      </c>
      <c r="P131" s="68">
        <f t="shared" si="1"/>
        <v>2529.2633575699997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2" customFormat="1" ht="12.75" customHeight="1" x14ac:dyDescent="0.2">
      <c r="A132" s="19" t="s">
        <v>52</v>
      </c>
      <c r="B132" s="19">
        <v>7.79</v>
      </c>
      <c r="C132" s="19">
        <v>37.76</v>
      </c>
      <c r="D132" s="19">
        <v>303.01</v>
      </c>
      <c r="E132" s="19">
        <v>228.33</v>
      </c>
      <c r="F132" s="19">
        <v>71.19</v>
      </c>
      <c r="G132" s="19">
        <v>50.153606350000004</v>
      </c>
      <c r="H132" s="19">
        <v>20.56</v>
      </c>
      <c r="I132" s="19">
        <v>4.91</v>
      </c>
      <c r="J132" s="19">
        <v>0</v>
      </c>
      <c r="K132" s="19">
        <v>27.16</v>
      </c>
      <c r="L132" s="19">
        <v>245.76</v>
      </c>
      <c r="M132" s="19">
        <v>429.1</v>
      </c>
      <c r="N132" s="19">
        <v>50.041043000000002</v>
      </c>
      <c r="O132" s="19">
        <v>1057.0041999999999</v>
      </c>
      <c r="P132" s="68">
        <f t="shared" si="1"/>
        <v>2532.76884935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2" customFormat="1" ht="12.75" customHeight="1" x14ac:dyDescent="0.2">
      <c r="A133" s="19" t="s">
        <v>59</v>
      </c>
      <c r="B133" s="19">
        <v>7.75</v>
      </c>
      <c r="C133" s="19">
        <v>37.79</v>
      </c>
      <c r="D133" s="19">
        <v>311.68</v>
      </c>
      <c r="E133" s="19">
        <v>227.93</v>
      </c>
      <c r="F133" s="19">
        <v>71.180000000000007</v>
      </c>
      <c r="G133" s="19">
        <v>49.933954369999995</v>
      </c>
      <c r="H133" s="19">
        <v>20.38</v>
      </c>
      <c r="I133" s="19">
        <v>4.68</v>
      </c>
      <c r="J133" s="19">
        <v>0</v>
      </c>
      <c r="K133" s="19">
        <v>27.23</v>
      </c>
      <c r="L133" s="19">
        <v>246.73999999999998</v>
      </c>
      <c r="M133" s="19">
        <v>429.14</v>
      </c>
      <c r="N133" s="19">
        <v>50.041043000000002</v>
      </c>
      <c r="O133" s="19">
        <v>1057.0041999999999</v>
      </c>
      <c r="P133" s="68">
        <f t="shared" si="1"/>
        <v>2541.4791973700003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2" customFormat="1" ht="12.75" x14ac:dyDescent="0.2">
      <c r="A134" s="19" t="s">
        <v>54</v>
      </c>
      <c r="B134" s="19">
        <v>7.52</v>
      </c>
      <c r="C134" s="19">
        <v>37.03</v>
      </c>
      <c r="D134" s="19">
        <v>307.60000000000002</v>
      </c>
      <c r="E134" s="19">
        <v>227.26</v>
      </c>
      <c r="F134" s="19">
        <v>71.41</v>
      </c>
      <c r="G134" s="19">
        <v>49.464230172260002</v>
      </c>
      <c r="H134" s="19">
        <v>27.33</v>
      </c>
      <c r="I134" s="19">
        <v>4.5</v>
      </c>
      <c r="J134" s="19">
        <v>0</v>
      </c>
      <c r="K134" s="19">
        <v>27.67</v>
      </c>
      <c r="L134" s="19">
        <v>249.03</v>
      </c>
      <c r="M134" s="19">
        <v>429.21</v>
      </c>
      <c r="N134" s="19">
        <v>50.041043000000002</v>
      </c>
      <c r="O134" s="19">
        <v>1057.0041999999999</v>
      </c>
      <c r="P134" s="68">
        <f t="shared" si="1"/>
        <v>2545.0694731722597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74" customFormat="1" ht="12.75" x14ac:dyDescent="0.2">
      <c r="A135" s="67" t="s">
        <v>55</v>
      </c>
      <c r="B135" s="67">
        <v>7.4</v>
      </c>
      <c r="C135" s="67">
        <v>37.42</v>
      </c>
      <c r="D135" s="67">
        <v>309.24</v>
      </c>
      <c r="E135" s="67">
        <v>223.71</v>
      </c>
      <c r="F135" s="67">
        <v>71.25</v>
      </c>
      <c r="G135" s="67">
        <v>49.503561740000002</v>
      </c>
      <c r="H135" s="67">
        <v>27.33</v>
      </c>
      <c r="I135" s="67">
        <v>4.5</v>
      </c>
      <c r="J135" s="67">
        <v>0</v>
      </c>
      <c r="K135" s="67">
        <v>27.79</v>
      </c>
      <c r="L135" s="67">
        <v>250.4</v>
      </c>
      <c r="M135" s="67">
        <v>429.25</v>
      </c>
      <c r="N135" s="67">
        <v>50.041043000000002</v>
      </c>
      <c r="O135" s="67">
        <v>1057.0041999999999</v>
      </c>
      <c r="P135" s="73">
        <f>SUM(B135:O135)</f>
        <v>2544.8388047399994</v>
      </c>
    </row>
    <row r="136" spans="1:41" ht="12.75" x14ac:dyDescent="0.2">
      <c r="A136" s="67" t="s">
        <v>56</v>
      </c>
      <c r="B136" s="67">
        <v>7.41</v>
      </c>
      <c r="C136" s="67">
        <v>37.6</v>
      </c>
      <c r="D136" s="67">
        <v>309.93</v>
      </c>
      <c r="E136" s="67">
        <v>238.21</v>
      </c>
      <c r="F136" s="67">
        <v>71.33</v>
      </c>
      <c r="G136" s="67">
        <v>49.774373400000002</v>
      </c>
      <c r="H136" s="67">
        <v>26.62</v>
      </c>
      <c r="I136" s="67">
        <v>4.3</v>
      </c>
      <c r="J136" s="67">
        <v>0</v>
      </c>
      <c r="K136" s="67">
        <v>27.1</v>
      </c>
      <c r="L136" s="67">
        <v>258.83</v>
      </c>
      <c r="M136" s="67">
        <v>429.31</v>
      </c>
      <c r="N136" s="67">
        <v>50.041043000000002</v>
      </c>
      <c r="O136" s="67">
        <v>1057.0041999999999</v>
      </c>
      <c r="P136" s="73">
        <f>SUM(B136:O136)</f>
        <v>2567.4596163999995</v>
      </c>
      <c r="Q136" s="82"/>
    </row>
    <row r="137" spans="1:41" ht="12.75" x14ac:dyDescent="0.2">
      <c r="A137" s="63">
        <v>2019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82"/>
    </row>
    <row r="138" spans="1:41" ht="12.75" x14ac:dyDescent="0.2">
      <c r="A138" s="67" t="s">
        <v>57</v>
      </c>
      <c r="B138" s="67">
        <v>7.32</v>
      </c>
      <c r="C138" s="67">
        <v>37.61</v>
      </c>
      <c r="D138" s="67">
        <v>305.82</v>
      </c>
      <c r="E138" s="67">
        <v>237.37</v>
      </c>
      <c r="F138" s="67">
        <v>71.3</v>
      </c>
      <c r="G138" s="67">
        <v>50.128894380000006</v>
      </c>
      <c r="H138" s="67">
        <v>26.62</v>
      </c>
      <c r="I138" s="67">
        <v>4.32</v>
      </c>
      <c r="J138" s="67">
        <v>0</v>
      </c>
      <c r="K138" s="67">
        <v>28.4</v>
      </c>
      <c r="L138" s="67">
        <v>258.39999999999998</v>
      </c>
      <c r="M138" s="67">
        <v>429.42</v>
      </c>
      <c r="N138" s="67">
        <v>50</v>
      </c>
      <c r="O138" s="67">
        <v>1057.0041999999999</v>
      </c>
      <c r="P138" s="73">
        <f t="shared" ref="P138:P200" si="2">SUM(B138:O138)</f>
        <v>2563.7130943799998</v>
      </c>
      <c r="Q138" s="82"/>
    </row>
    <row r="139" spans="1:41" ht="12.75" x14ac:dyDescent="0.2">
      <c r="A139" s="67" t="s">
        <v>58</v>
      </c>
      <c r="B139" s="67">
        <v>7.25</v>
      </c>
      <c r="C139" s="67">
        <v>37.61</v>
      </c>
      <c r="D139" s="67">
        <v>320.70999999999998</v>
      </c>
      <c r="E139" s="67">
        <v>236.42</v>
      </c>
      <c r="F139" s="67">
        <v>74</v>
      </c>
      <c r="G139" s="67">
        <v>50.031460159999995</v>
      </c>
      <c r="H139" s="67">
        <v>26.62</v>
      </c>
      <c r="I139" s="67">
        <v>4.32</v>
      </c>
      <c r="J139" s="67">
        <v>0</v>
      </c>
      <c r="K139" s="67">
        <v>29.02</v>
      </c>
      <c r="L139" s="67">
        <v>253.4</v>
      </c>
      <c r="M139" s="67">
        <v>429.47</v>
      </c>
      <c r="N139" s="67">
        <v>50</v>
      </c>
      <c r="O139" s="67">
        <v>1057.0041999999999</v>
      </c>
      <c r="P139" s="73">
        <f t="shared" si="2"/>
        <v>2575.8556601600003</v>
      </c>
      <c r="Q139" s="82"/>
    </row>
    <row r="140" spans="1:41" ht="12.75" x14ac:dyDescent="0.2">
      <c r="A140" s="67" t="s">
        <v>47</v>
      </c>
      <c r="B140" s="67">
        <v>7.16</v>
      </c>
      <c r="C140" s="67">
        <v>37.61</v>
      </c>
      <c r="D140" s="67">
        <v>321.12</v>
      </c>
      <c r="E140" s="67">
        <v>238.12</v>
      </c>
      <c r="F140" s="67">
        <v>75</v>
      </c>
      <c r="G140" s="67">
        <v>49.683399009999995</v>
      </c>
      <c r="H140" s="67">
        <v>26.44</v>
      </c>
      <c r="I140" s="67">
        <v>4.08</v>
      </c>
      <c r="J140" s="67">
        <v>0</v>
      </c>
      <c r="K140" s="67">
        <v>28.95</v>
      </c>
      <c r="L140" s="67">
        <v>253.3</v>
      </c>
      <c r="M140" s="67">
        <v>429.49</v>
      </c>
      <c r="N140" s="67">
        <v>50</v>
      </c>
      <c r="O140" s="67">
        <v>1057.0041999999999</v>
      </c>
      <c r="P140" s="73">
        <f t="shared" si="2"/>
        <v>2577.9575990100002</v>
      </c>
      <c r="Q140" s="82"/>
    </row>
    <row r="141" spans="1:41" ht="12.75" x14ac:dyDescent="0.2">
      <c r="A141" s="67" t="s">
        <v>48</v>
      </c>
      <c r="B141" s="67">
        <v>7.09</v>
      </c>
      <c r="C141" s="67">
        <v>37.96</v>
      </c>
      <c r="D141" s="67">
        <v>315.45999999999998</v>
      </c>
      <c r="E141" s="67">
        <v>235.96</v>
      </c>
      <c r="F141" s="67">
        <v>77.099999999999994</v>
      </c>
      <c r="G141" s="67">
        <v>49.594267719999998</v>
      </c>
      <c r="H141" s="67">
        <v>26.44</v>
      </c>
      <c r="I141" s="67">
        <v>3.92</v>
      </c>
      <c r="J141" s="67">
        <v>0</v>
      </c>
      <c r="K141" s="67">
        <v>29.35</v>
      </c>
      <c r="L141" s="67">
        <v>253.29676824000001</v>
      </c>
      <c r="M141" s="67">
        <v>429.5</v>
      </c>
      <c r="N141" s="67">
        <v>50</v>
      </c>
      <c r="O141" s="67">
        <v>1053</v>
      </c>
      <c r="P141" s="73">
        <f t="shared" si="2"/>
        <v>2568.6710359600002</v>
      </c>
      <c r="Q141" s="82"/>
    </row>
    <row r="142" spans="1:41" ht="12.75" x14ac:dyDescent="0.2">
      <c r="A142" s="63" t="s">
        <v>49</v>
      </c>
      <c r="B142" s="67">
        <v>6.9</v>
      </c>
      <c r="C142" s="67">
        <v>37.96</v>
      </c>
      <c r="D142" s="67">
        <v>320.02999999999997</v>
      </c>
      <c r="E142" s="67">
        <v>232.33</v>
      </c>
      <c r="F142" s="67">
        <v>77.704570799999999</v>
      </c>
      <c r="G142" s="67">
        <v>49.302931360000002</v>
      </c>
      <c r="H142" s="67">
        <v>26.44</v>
      </c>
      <c r="I142" s="67">
        <v>6.6999999999999993</v>
      </c>
      <c r="J142" s="67">
        <v>0</v>
      </c>
      <c r="K142" s="67">
        <v>29.34</v>
      </c>
      <c r="L142" s="67">
        <v>254.29691939999998</v>
      </c>
      <c r="M142" s="67">
        <v>429.52</v>
      </c>
      <c r="N142" s="67">
        <v>50</v>
      </c>
      <c r="O142" s="67">
        <v>1053</v>
      </c>
      <c r="P142" s="73">
        <f t="shared" si="2"/>
        <v>2573.5244215600001</v>
      </c>
      <c r="Q142" s="82"/>
    </row>
    <row r="143" spans="1:41" ht="12.75" x14ac:dyDescent="0.2">
      <c r="A143" s="67" t="s">
        <v>50</v>
      </c>
      <c r="B143" s="67">
        <v>6.99</v>
      </c>
      <c r="C143" s="67">
        <v>37.96</v>
      </c>
      <c r="D143" s="67">
        <v>321.51</v>
      </c>
      <c r="E143" s="67">
        <v>233.25</v>
      </c>
      <c r="F143" s="67">
        <v>80.509736099999998</v>
      </c>
      <c r="G143" s="67">
        <v>49.753598169865001</v>
      </c>
      <c r="H143" s="67">
        <v>25.73</v>
      </c>
      <c r="I143" s="67">
        <v>6.51</v>
      </c>
      <c r="J143" s="67">
        <v>0</v>
      </c>
      <c r="K143" s="67">
        <v>31.18</v>
      </c>
      <c r="L143" s="67">
        <v>254.29691939999998</v>
      </c>
      <c r="M143" s="67">
        <v>429.53</v>
      </c>
      <c r="N143" s="67">
        <v>50</v>
      </c>
      <c r="O143" s="67">
        <v>1053</v>
      </c>
      <c r="P143" s="73">
        <f t="shared" si="2"/>
        <v>2580.2202536698651</v>
      </c>
      <c r="Q143" s="82"/>
    </row>
    <row r="144" spans="1:41" ht="12.75" x14ac:dyDescent="0.2">
      <c r="A144" s="67" t="s">
        <v>51</v>
      </c>
      <c r="B144" s="67">
        <v>6.73</v>
      </c>
      <c r="C144" s="67">
        <v>38.799999999999997</v>
      </c>
      <c r="D144" s="67">
        <v>316.61</v>
      </c>
      <c r="E144" s="67">
        <v>237.94</v>
      </c>
      <c r="F144" s="67">
        <v>83.239031700000012</v>
      </c>
      <c r="G144" s="67">
        <v>49.224142950000001</v>
      </c>
      <c r="H144" s="67">
        <v>25.73</v>
      </c>
      <c r="I144" s="67">
        <v>6.49</v>
      </c>
      <c r="J144" s="67">
        <v>0</v>
      </c>
      <c r="K144" s="67">
        <v>31.58</v>
      </c>
      <c r="L144" s="67">
        <v>255.5</v>
      </c>
      <c r="M144" s="67">
        <v>429.53</v>
      </c>
      <c r="N144" s="67">
        <v>50</v>
      </c>
      <c r="O144" s="67">
        <v>1053.0041999999999</v>
      </c>
      <c r="P144" s="73">
        <f t="shared" si="2"/>
        <v>2584.3773746500001</v>
      </c>
      <c r="Q144" s="82"/>
    </row>
    <row r="145" spans="1:20" ht="12.75" x14ac:dyDescent="0.2">
      <c r="A145" s="67" t="s">
        <v>52</v>
      </c>
      <c r="B145" s="67">
        <v>6.68</v>
      </c>
      <c r="C145" s="67">
        <v>38.799999999999997</v>
      </c>
      <c r="D145" s="67">
        <v>318.29000000000002</v>
      </c>
      <c r="E145" s="67">
        <v>237.81</v>
      </c>
      <c r="F145" s="67">
        <v>84.696916700000003</v>
      </c>
      <c r="G145" s="67">
        <v>48.970813979999996</v>
      </c>
      <c r="H145" s="67">
        <v>25.73</v>
      </c>
      <c r="I145" s="67">
        <v>6.48</v>
      </c>
      <c r="J145" s="67">
        <v>0</v>
      </c>
      <c r="K145" s="67">
        <v>32.29</v>
      </c>
      <c r="L145" s="67">
        <v>272.8</v>
      </c>
      <c r="M145" s="67">
        <v>429.55</v>
      </c>
      <c r="N145" s="67">
        <v>50</v>
      </c>
      <c r="O145" s="67">
        <v>1053.0041999999999</v>
      </c>
      <c r="P145" s="73">
        <f t="shared" si="2"/>
        <v>2605.1019306799999</v>
      </c>
      <c r="Q145" s="82"/>
    </row>
    <row r="146" spans="1:20" ht="12.75" x14ac:dyDescent="0.2">
      <c r="A146" s="67" t="s">
        <v>59</v>
      </c>
      <c r="B146" s="67">
        <v>6.59</v>
      </c>
      <c r="C146" s="67">
        <v>38.799999999999997</v>
      </c>
      <c r="D146" s="67">
        <v>318.83</v>
      </c>
      <c r="E146" s="67">
        <v>237.52</v>
      </c>
      <c r="F146" s="67">
        <v>85.789777900000004</v>
      </c>
      <c r="G146" s="67">
        <v>48.790690409999996</v>
      </c>
      <c r="H146" s="67">
        <v>25.56</v>
      </c>
      <c r="I146" s="67">
        <v>6.25</v>
      </c>
      <c r="J146" s="67">
        <v>0</v>
      </c>
      <c r="K146" s="67">
        <v>32.479999999999997</v>
      </c>
      <c r="L146" s="67">
        <v>271.8</v>
      </c>
      <c r="M146" s="67">
        <v>429.55</v>
      </c>
      <c r="N146" s="67">
        <v>50</v>
      </c>
      <c r="O146" s="67">
        <v>1053.0041999999999</v>
      </c>
      <c r="P146" s="73">
        <f t="shared" si="2"/>
        <v>2604.96466831</v>
      </c>
      <c r="Q146" s="82"/>
    </row>
    <row r="147" spans="1:20" ht="12.75" x14ac:dyDescent="0.2">
      <c r="A147" s="67" t="s">
        <v>54</v>
      </c>
      <c r="B147" s="67">
        <v>5.38</v>
      </c>
      <c r="C147" s="67">
        <v>37.68</v>
      </c>
      <c r="D147" s="67">
        <v>313.39</v>
      </c>
      <c r="E147" s="67">
        <v>236.53</v>
      </c>
      <c r="F147" s="67">
        <v>85.793306400000006</v>
      </c>
      <c r="G147" s="67">
        <v>49.366330700000006</v>
      </c>
      <c r="H147" s="67">
        <v>25.56</v>
      </c>
      <c r="I147" s="67">
        <v>6.12</v>
      </c>
      <c r="J147" s="67">
        <v>0</v>
      </c>
      <c r="K147" s="67">
        <v>33.04</v>
      </c>
      <c r="L147" s="67">
        <v>272</v>
      </c>
      <c r="M147" s="67">
        <v>429.58</v>
      </c>
      <c r="N147" s="67">
        <v>50</v>
      </c>
      <c r="O147" s="67">
        <v>1053.0041999999999</v>
      </c>
      <c r="P147" s="73">
        <f t="shared" si="2"/>
        <v>2597.4438370999997</v>
      </c>
      <c r="Q147" s="82"/>
    </row>
    <row r="148" spans="1:20" ht="12.75" x14ac:dyDescent="0.2">
      <c r="A148" s="67" t="s">
        <v>55</v>
      </c>
      <c r="B148" s="67">
        <v>5.32</v>
      </c>
      <c r="C148" s="67">
        <v>38.520000000000003</v>
      </c>
      <c r="D148" s="67">
        <v>313.67</v>
      </c>
      <c r="E148" s="67">
        <v>232.9</v>
      </c>
      <c r="F148" s="67">
        <v>87.490177099999997</v>
      </c>
      <c r="G148" s="67">
        <v>49.134063270000006</v>
      </c>
      <c r="H148" s="67">
        <v>25.56</v>
      </c>
      <c r="I148" s="67">
        <v>6.1099999999999994</v>
      </c>
      <c r="J148" s="67">
        <v>0</v>
      </c>
      <c r="K148" s="67">
        <v>33.380000000000003</v>
      </c>
      <c r="L148" s="67">
        <v>269.7</v>
      </c>
      <c r="M148" s="67">
        <v>429.6</v>
      </c>
      <c r="N148" s="67">
        <v>50</v>
      </c>
      <c r="O148" s="67">
        <v>1053.0041999999999</v>
      </c>
      <c r="P148" s="73">
        <f t="shared" si="2"/>
        <v>2594.3884403699999</v>
      </c>
      <c r="Q148" s="82"/>
    </row>
    <row r="149" spans="1:20" ht="12.75" x14ac:dyDescent="0.2">
      <c r="A149" s="67" t="s">
        <v>56</v>
      </c>
      <c r="B149" s="67">
        <v>7.59</v>
      </c>
      <c r="C149" s="67">
        <v>38.520000000000003</v>
      </c>
      <c r="D149" s="67">
        <v>329.88</v>
      </c>
      <c r="E149" s="67">
        <v>244.24</v>
      </c>
      <c r="F149" s="67">
        <v>94.1</v>
      </c>
      <c r="G149" s="67">
        <v>49.489264240000004</v>
      </c>
      <c r="H149" s="67">
        <v>24.85</v>
      </c>
      <c r="I149" s="67">
        <v>16.960735759999992</v>
      </c>
      <c r="J149" s="67">
        <v>0</v>
      </c>
      <c r="K149" s="67">
        <v>32.92</v>
      </c>
      <c r="L149" s="67">
        <v>269.7</v>
      </c>
      <c r="M149" s="67">
        <v>429.62</v>
      </c>
      <c r="N149" s="67">
        <v>50</v>
      </c>
      <c r="O149" s="67">
        <v>1053.0041999999999</v>
      </c>
      <c r="P149" s="73">
        <f t="shared" si="2"/>
        <v>2640.8741999999997</v>
      </c>
      <c r="Q149" s="82"/>
    </row>
    <row r="150" spans="1:20" ht="12.75" x14ac:dyDescent="0.2">
      <c r="A150" s="63">
        <v>2020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82"/>
    </row>
    <row r="151" spans="1:20" ht="12.75" x14ac:dyDescent="0.2">
      <c r="A151" s="67" t="s">
        <v>57</v>
      </c>
      <c r="B151" s="67">
        <v>7.67</v>
      </c>
      <c r="C151" s="67">
        <v>39.700000000000003</v>
      </c>
      <c r="D151" s="67">
        <v>325.70999999999998</v>
      </c>
      <c r="E151" s="67">
        <v>245.59</v>
      </c>
      <c r="F151" s="67">
        <v>94.1</v>
      </c>
      <c r="G151" s="67">
        <v>49.279042529999998</v>
      </c>
      <c r="H151" s="67">
        <v>24.85</v>
      </c>
      <c r="I151" s="67">
        <v>13.995365409999991</v>
      </c>
      <c r="J151" s="67">
        <v>0</v>
      </c>
      <c r="K151" s="67">
        <v>32.83</v>
      </c>
      <c r="L151" s="67">
        <v>289.32</v>
      </c>
      <c r="M151" s="67">
        <v>429.6</v>
      </c>
      <c r="N151" s="67">
        <v>50</v>
      </c>
      <c r="O151" s="67">
        <v>1053.0042000000001</v>
      </c>
      <c r="P151" s="73">
        <f>SUM(B151:O151)</f>
        <v>2655.6486079400001</v>
      </c>
      <c r="Q151" s="82"/>
      <c r="R151" s="83"/>
      <c r="T151" s="83"/>
    </row>
    <row r="152" spans="1:20" ht="12.75" x14ac:dyDescent="0.2">
      <c r="A152" s="67" t="s">
        <v>58</v>
      </c>
      <c r="B152" s="67">
        <v>7.71</v>
      </c>
      <c r="C152" s="67">
        <v>39.700000000000003</v>
      </c>
      <c r="D152" s="67">
        <v>328.13</v>
      </c>
      <c r="E152" s="67">
        <v>244.64</v>
      </c>
      <c r="F152" s="67">
        <v>96.7</v>
      </c>
      <c r="G152" s="67">
        <v>49.147680799999996</v>
      </c>
      <c r="H152" s="67">
        <v>24.85</v>
      </c>
      <c r="I152" s="67">
        <v>14</v>
      </c>
      <c r="J152" s="67">
        <v>0</v>
      </c>
      <c r="K152" s="67">
        <v>33.25</v>
      </c>
      <c r="L152" s="67">
        <v>289.16999999999996</v>
      </c>
      <c r="M152" s="67">
        <v>429.6</v>
      </c>
      <c r="N152" s="67">
        <v>48.57</v>
      </c>
      <c r="O152" s="67">
        <v>1053.0042000000001</v>
      </c>
      <c r="P152" s="73">
        <f t="shared" ref="P152:P162" si="3">SUM(B152:O152)</f>
        <v>2658.4718808000002</v>
      </c>
      <c r="Q152" s="82"/>
      <c r="R152" s="83"/>
      <c r="T152" s="83"/>
    </row>
    <row r="153" spans="1:20" ht="12.75" x14ac:dyDescent="0.2">
      <c r="A153" s="67" t="s">
        <v>47</v>
      </c>
      <c r="B153" s="67">
        <v>7.71</v>
      </c>
      <c r="C153" s="67">
        <v>39.700000000000003</v>
      </c>
      <c r="D153" s="67">
        <v>329.27</v>
      </c>
      <c r="E153" s="67">
        <v>243.85</v>
      </c>
      <c r="F153" s="67">
        <v>104.8</v>
      </c>
      <c r="G153" s="67">
        <v>48.844104770000001</v>
      </c>
      <c r="H153" s="67">
        <v>24.67</v>
      </c>
      <c r="I153" s="67">
        <v>15.7</v>
      </c>
      <c r="J153" s="67">
        <v>0</v>
      </c>
      <c r="K153" s="67">
        <v>32.94</v>
      </c>
      <c r="L153" s="67">
        <v>290.26</v>
      </c>
      <c r="M153" s="67">
        <v>429.6</v>
      </c>
      <c r="N153" s="67">
        <v>48.57</v>
      </c>
      <c r="O153" s="67">
        <v>1053.0042000000001</v>
      </c>
      <c r="P153" s="73">
        <f t="shared" si="3"/>
        <v>2668.9183047699998</v>
      </c>
      <c r="Q153" s="82"/>
      <c r="R153" s="83"/>
      <c r="T153" s="83"/>
    </row>
    <row r="154" spans="1:20" ht="12.75" x14ac:dyDescent="0.2">
      <c r="A154" s="67" t="s">
        <v>48</v>
      </c>
      <c r="B154" s="67">
        <v>7.72</v>
      </c>
      <c r="C154" s="67">
        <v>38.53</v>
      </c>
      <c r="D154" s="67">
        <v>325.82</v>
      </c>
      <c r="E154" s="67">
        <v>241.69</v>
      </c>
      <c r="F154" s="67">
        <v>102.8</v>
      </c>
      <c r="G154" s="67">
        <v>48.90149164000001</v>
      </c>
      <c r="H154" s="67">
        <v>24.67</v>
      </c>
      <c r="I154" s="67">
        <v>16.5</v>
      </c>
      <c r="J154" s="67">
        <v>0</v>
      </c>
      <c r="K154" s="67">
        <v>33.369999999999997</v>
      </c>
      <c r="L154" s="67">
        <v>310.26</v>
      </c>
      <c r="M154" s="67">
        <v>429.6</v>
      </c>
      <c r="N154" s="67">
        <v>48.57</v>
      </c>
      <c r="O154" s="67">
        <v>1053.0042000000001</v>
      </c>
      <c r="P154" s="73">
        <f t="shared" si="3"/>
        <v>2681.4356916399997</v>
      </c>
      <c r="Q154" s="82"/>
      <c r="R154" s="83"/>
      <c r="T154" s="83"/>
    </row>
    <row r="155" spans="1:20" s="67" customFormat="1" ht="12.75" x14ac:dyDescent="0.2">
      <c r="A155" s="67" t="s">
        <v>49</v>
      </c>
      <c r="B155" s="67">
        <v>7.58</v>
      </c>
      <c r="C155" s="67">
        <v>38.76</v>
      </c>
      <c r="D155" s="67">
        <v>327.23</v>
      </c>
      <c r="E155" s="67">
        <v>238.06</v>
      </c>
      <c r="F155" s="67">
        <v>104.5</v>
      </c>
      <c r="G155" s="67">
        <v>49.102515700000005</v>
      </c>
      <c r="H155" s="67">
        <v>24.67</v>
      </c>
      <c r="I155" s="67">
        <v>16.7</v>
      </c>
      <c r="J155" s="67">
        <v>0</v>
      </c>
      <c r="K155" s="67">
        <v>34.590000000000003</v>
      </c>
      <c r="L155" s="67">
        <v>308.95</v>
      </c>
      <c r="M155" s="67">
        <v>429.6</v>
      </c>
      <c r="N155" s="67">
        <v>48.57</v>
      </c>
      <c r="O155" s="67">
        <v>1053.0042000000001</v>
      </c>
      <c r="P155" s="73">
        <f t="shared" si="3"/>
        <v>2681.3167157000003</v>
      </c>
      <c r="Q155" s="82"/>
      <c r="R155" s="75"/>
      <c r="S155"/>
      <c r="T155" s="83"/>
    </row>
    <row r="156" spans="1:20" ht="12.75" x14ac:dyDescent="0.2">
      <c r="A156" s="63" t="s">
        <v>50</v>
      </c>
      <c r="B156" s="67">
        <v>7.41</v>
      </c>
      <c r="C156" s="67">
        <v>38.76</v>
      </c>
      <c r="D156" s="67">
        <v>327.77</v>
      </c>
      <c r="E156" s="67">
        <v>239.7</v>
      </c>
      <c r="F156" s="67">
        <v>110.8</v>
      </c>
      <c r="G156" s="67">
        <v>49.234092158704996</v>
      </c>
      <c r="H156" s="67">
        <v>23.96</v>
      </c>
      <c r="I156" s="67">
        <v>17.8</v>
      </c>
      <c r="J156" s="67">
        <v>0</v>
      </c>
      <c r="K156" s="67">
        <v>34.1</v>
      </c>
      <c r="L156" s="67">
        <v>308.19</v>
      </c>
      <c r="M156" s="67">
        <v>429.6</v>
      </c>
      <c r="N156" s="67">
        <v>48.57</v>
      </c>
      <c r="O156" s="67">
        <v>1083.8</v>
      </c>
      <c r="P156" s="73">
        <f t="shared" si="3"/>
        <v>2719.6940921587047</v>
      </c>
      <c r="Q156" s="82"/>
      <c r="R156" s="83"/>
      <c r="T156" s="83"/>
    </row>
    <row r="157" spans="1:20" ht="12.75" x14ac:dyDescent="0.2">
      <c r="A157" s="67" t="s">
        <v>51</v>
      </c>
      <c r="B157" s="67">
        <v>7.08</v>
      </c>
      <c r="C157" s="67">
        <v>57.77</v>
      </c>
      <c r="D157" s="67">
        <v>330.17</v>
      </c>
      <c r="E157" s="67">
        <v>238.85</v>
      </c>
      <c r="F157" s="67">
        <v>116.3</v>
      </c>
      <c r="G157" s="67">
        <v>50.571598250000001</v>
      </c>
      <c r="H157" s="67">
        <v>23.96</v>
      </c>
      <c r="I157" s="67">
        <v>6.7682765099999953</v>
      </c>
      <c r="J157" s="67">
        <v>0</v>
      </c>
      <c r="K157" s="67">
        <v>34.020000000000003</v>
      </c>
      <c r="L157" s="67">
        <v>323.69</v>
      </c>
      <c r="M157" s="67">
        <v>429.6</v>
      </c>
      <c r="N157" s="67">
        <v>48.57</v>
      </c>
      <c r="O157" s="67">
        <v>1085.5999999999999</v>
      </c>
      <c r="P157" s="73">
        <f t="shared" si="3"/>
        <v>2752.9498747600001</v>
      </c>
      <c r="Q157" s="82"/>
      <c r="R157" s="83"/>
      <c r="T157" s="83"/>
    </row>
    <row r="158" spans="1:20" ht="12.75" x14ac:dyDescent="0.2">
      <c r="A158" s="67" t="s">
        <v>52</v>
      </c>
      <c r="B158" s="67">
        <v>7.03</v>
      </c>
      <c r="C158" s="67">
        <v>57.77</v>
      </c>
      <c r="D158" s="67">
        <v>331.56</v>
      </c>
      <c r="E158" s="67">
        <v>273.25</v>
      </c>
      <c r="F158" s="67">
        <v>116.6</v>
      </c>
      <c r="G158" s="67">
        <v>50.7807642</v>
      </c>
      <c r="H158" s="67">
        <v>23.96</v>
      </c>
      <c r="I158" s="67">
        <v>6.8539221600000007</v>
      </c>
      <c r="J158" s="67">
        <v>0</v>
      </c>
      <c r="K158" s="67">
        <v>34.26</v>
      </c>
      <c r="L158" s="67">
        <v>324.24</v>
      </c>
      <c r="M158" s="67">
        <v>429.6</v>
      </c>
      <c r="N158" s="67">
        <v>47.14</v>
      </c>
      <c r="O158" s="67">
        <v>1113.5999999999999</v>
      </c>
      <c r="P158" s="73">
        <f t="shared" si="3"/>
        <v>2816.6446863600004</v>
      </c>
      <c r="Q158" s="82"/>
      <c r="R158" s="83"/>
      <c r="T158" s="83"/>
    </row>
    <row r="159" spans="1:20" ht="12.75" x14ac:dyDescent="0.2">
      <c r="A159" s="67" t="s">
        <v>59</v>
      </c>
      <c r="B159" s="67">
        <v>7.03</v>
      </c>
      <c r="C159" s="67">
        <v>57.77</v>
      </c>
      <c r="D159" s="67">
        <v>337.99</v>
      </c>
      <c r="E159" s="67">
        <v>278.72000000000003</v>
      </c>
      <c r="F159" s="67">
        <v>121.3</v>
      </c>
      <c r="G159" s="67">
        <v>50.37499407</v>
      </c>
      <c r="H159" s="67">
        <v>23.78</v>
      </c>
      <c r="I159" s="67">
        <v>9.6434018899999998</v>
      </c>
      <c r="J159" s="67">
        <v>0</v>
      </c>
      <c r="K159" s="67">
        <v>34.43</v>
      </c>
      <c r="L159" s="67">
        <v>322.17</v>
      </c>
      <c r="M159" s="67">
        <v>429.6</v>
      </c>
      <c r="N159" s="67">
        <v>47.14</v>
      </c>
      <c r="O159" s="67">
        <v>1113.5999999999999</v>
      </c>
      <c r="P159" s="73">
        <f t="shared" si="3"/>
        <v>2833.5483959599997</v>
      </c>
      <c r="Q159" s="82"/>
      <c r="R159" s="83"/>
      <c r="T159" s="83"/>
    </row>
    <row r="160" spans="1:20" ht="12.75" x14ac:dyDescent="0.2">
      <c r="A160" s="67" t="s">
        <v>54</v>
      </c>
      <c r="B160" s="67">
        <v>7.03</v>
      </c>
      <c r="C160" s="67">
        <v>56.09</v>
      </c>
      <c r="D160" s="67">
        <v>341.13</v>
      </c>
      <c r="E160" s="67">
        <v>279.47000000000003</v>
      </c>
      <c r="F160" s="67">
        <v>121.8</v>
      </c>
      <c r="G160" s="67">
        <v>50.520492259999997</v>
      </c>
      <c r="H160" s="67">
        <v>23.78</v>
      </c>
      <c r="I160" s="67">
        <v>33.497903700000009</v>
      </c>
      <c r="J160" s="67">
        <v>0</v>
      </c>
      <c r="K160" s="67">
        <v>34.4</v>
      </c>
      <c r="L160" s="67">
        <v>322.17</v>
      </c>
      <c r="M160" s="67">
        <v>429.6</v>
      </c>
      <c r="N160" s="67">
        <v>47.14</v>
      </c>
      <c r="O160" s="67">
        <v>1113.5999999999999</v>
      </c>
      <c r="P160" s="73">
        <f t="shared" si="3"/>
        <v>2860.2283959599999</v>
      </c>
      <c r="Q160" s="82"/>
      <c r="R160" s="83"/>
      <c r="T160" s="83"/>
    </row>
    <row r="161" spans="1:41" ht="12.75" x14ac:dyDescent="0.2">
      <c r="A161" s="67" t="s">
        <v>55</v>
      </c>
      <c r="B161" s="67">
        <v>7.03</v>
      </c>
      <c r="C161" s="67">
        <v>56.09</v>
      </c>
      <c r="D161" s="67">
        <v>344.88</v>
      </c>
      <c r="E161" s="67">
        <v>289.67</v>
      </c>
      <c r="F161" s="67">
        <v>122.2</v>
      </c>
      <c r="G161" s="67">
        <v>51.18091553</v>
      </c>
      <c r="H161" s="67">
        <v>23.78</v>
      </c>
      <c r="I161" s="67">
        <v>33.537480430000009</v>
      </c>
      <c r="J161" s="67">
        <v>0</v>
      </c>
      <c r="K161" s="67">
        <v>34.93</v>
      </c>
      <c r="L161" s="67">
        <v>321.86</v>
      </c>
      <c r="M161" s="67">
        <v>429.6</v>
      </c>
      <c r="N161" s="67">
        <v>47.14</v>
      </c>
      <c r="O161" s="67">
        <v>1126.9000000000001</v>
      </c>
      <c r="P161" s="73">
        <f t="shared" si="3"/>
        <v>2888.7983959600006</v>
      </c>
      <c r="Q161" s="82"/>
      <c r="R161" s="83"/>
      <c r="T161" s="83"/>
    </row>
    <row r="162" spans="1:41" ht="12.75" x14ac:dyDescent="0.2">
      <c r="A162" s="67" t="s">
        <v>56</v>
      </c>
      <c r="B162" s="67">
        <v>6.81</v>
      </c>
      <c r="C162" s="67">
        <v>56.09</v>
      </c>
      <c r="D162" s="67">
        <v>355.47</v>
      </c>
      <c r="E162" s="67">
        <v>289</v>
      </c>
      <c r="F162" s="67">
        <v>131.5</v>
      </c>
      <c r="G162" s="67">
        <v>51.54506361</v>
      </c>
      <c r="H162" s="67">
        <v>23.07</v>
      </c>
      <c r="I162" s="67">
        <v>33.381718169999999</v>
      </c>
      <c r="J162" s="67">
        <v>0</v>
      </c>
      <c r="K162" s="67">
        <v>34.479999999999997</v>
      </c>
      <c r="L162" s="67">
        <v>320.72000000000003</v>
      </c>
      <c r="M162" s="67">
        <v>429.6</v>
      </c>
      <c r="N162" s="67">
        <v>47.14</v>
      </c>
      <c r="O162" s="67">
        <v>1126.9000000000001</v>
      </c>
      <c r="P162" s="73">
        <f t="shared" si="3"/>
        <v>2905.7067817800007</v>
      </c>
      <c r="Q162" s="82"/>
      <c r="R162" s="83"/>
      <c r="T162" s="83"/>
    </row>
    <row r="163" spans="1:41" ht="12.75" x14ac:dyDescent="0.2">
      <c r="A163" s="63">
        <v>2021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73"/>
      <c r="R163" s="83"/>
    </row>
    <row r="164" spans="1:41" ht="12.75" x14ac:dyDescent="0.2">
      <c r="A164" s="67" t="s">
        <v>57</v>
      </c>
      <c r="B164" s="67">
        <v>6.77</v>
      </c>
      <c r="C164" s="67">
        <v>66.421440180000005</v>
      </c>
      <c r="D164" s="67">
        <v>356.43</v>
      </c>
      <c r="E164" s="67">
        <v>288.16000000000003</v>
      </c>
      <c r="F164" s="67">
        <v>131.68170431999999</v>
      </c>
      <c r="G164" s="67">
        <v>51.564156789999998</v>
      </c>
      <c r="H164" s="67">
        <v>23.073218219999998</v>
      </c>
      <c r="I164" s="67">
        <v>27.28699048</v>
      </c>
      <c r="J164" s="67">
        <v>0</v>
      </c>
      <c r="K164" s="67">
        <v>34</v>
      </c>
      <c r="L164" s="67">
        <v>317.67257819999998</v>
      </c>
      <c r="M164" s="67">
        <v>429.6</v>
      </c>
      <c r="N164" s="67">
        <v>47.14</v>
      </c>
      <c r="O164" s="67">
        <v>1126.9191504200001</v>
      </c>
      <c r="P164" s="73">
        <f t="shared" si="2"/>
        <v>2906.71923861</v>
      </c>
      <c r="R164" s="83"/>
    </row>
    <row r="165" spans="1:41" ht="12.75" x14ac:dyDescent="0.2">
      <c r="A165" s="67" t="s">
        <v>58</v>
      </c>
      <c r="B165" s="67">
        <v>6.78</v>
      </c>
      <c r="C165" s="67">
        <v>66.421440180000005</v>
      </c>
      <c r="D165" s="67">
        <v>358.95</v>
      </c>
      <c r="E165" s="67">
        <v>287.32</v>
      </c>
      <c r="F165" s="67">
        <v>140.65779516000001</v>
      </c>
      <c r="G165" s="67">
        <v>51.509382469999998</v>
      </c>
      <c r="H165" s="67">
        <v>23.073218219999998</v>
      </c>
      <c r="I165" s="67">
        <v>27.317399310000013</v>
      </c>
      <c r="J165" s="67">
        <v>0</v>
      </c>
      <c r="K165" s="67">
        <v>34.1</v>
      </c>
      <c r="L165" s="67">
        <v>315.94487020000003</v>
      </c>
      <c r="M165" s="67">
        <v>429.6</v>
      </c>
      <c r="N165" s="67">
        <v>45.71</v>
      </c>
      <c r="O165" s="67">
        <v>1140.4000000000001</v>
      </c>
      <c r="P165" s="73">
        <f t="shared" si="2"/>
        <v>2927.7841055399999</v>
      </c>
      <c r="R165" s="83"/>
    </row>
    <row r="166" spans="1:41" s="67" customFormat="1" ht="12.75" x14ac:dyDescent="0.2">
      <c r="A166" s="67" t="s">
        <v>47</v>
      </c>
      <c r="B166" s="67">
        <v>6.92</v>
      </c>
      <c r="C166" s="67">
        <v>66.421440180000005</v>
      </c>
      <c r="D166" s="67">
        <v>362.3</v>
      </c>
      <c r="E166" s="67">
        <v>286.52999999999997</v>
      </c>
      <c r="F166" s="67">
        <v>140.768238</v>
      </c>
      <c r="G166" s="67">
        <v>50.71974479</v>
      </c>
      <c r="H166" s="67">
        <v>22.894697019999999</v>
      </c>
      <c r="I166" s="67">
        <v>27.255094580000009</v>
      </c>
      <c r="J166" s="67">
        <v>0</v>
      </c>
      <c r="K166" s="67">
        <v>34.200000000000003</v>
      </c>
      <c r="L166" s="67">
        <v>313.84983499999998</v>
      </c>
      <c r="M166" s="67">
        <v>429.6</v>
      </c>
      <c r="N166" s="67">
        <v>45.71</v>
      </c>
      <c r="O166" s="67">
        <v>1140.4000000000001</v>
      </c>
      <c r="P166" s="73">
        <f t="shared" si="2"/>
        <v>2927.5690495700001</v>
      </c>
      <c r="Q166" s="82"/>
      <c r="R166" s="75"/>
    </row>
    <row r="167" spans="1:41" s="19" customFormat="1" ht="12.75" x14ac:dyDescent="0.2">
      <c r="A167" s="19" t="s">
        <v>48</v>
      </c>
      <c r="B167" s="19">
        <v>6.8</v>
      </c>
      <c r="C167" s="19">
        <v>64.463745759999995</v>
      </c>
      <c r="D167" s="19">
        <v>368.1</v>
      </c>
      <c r="E167" s="19">
        <v>290.8</v>
      </c>
      <c r="F167" s="19">
        <v>138.91646800000001</v>
      </c>
      <c r="G167" s="19">
        <v>51.391852999999998</v>
      </c>
      <c r="H167" s="19">
        <v>22.894697019999999</v>
      </c>
      <c r="I167" s="19">
        <v>9.1155603800000033</v>
      </c>
      <c r="J167" s="19">
        <v>0</v>
      </c>
      <c r="K167" s="19">
        <v>34.299999999999997</v>
      </c>
      <c r="L167" s="19">
        <v>313.84983499999998</v>
      </c>
      <c r="M167" s="19">
        <v>429.6</v>
      </c>
      <c r="N167" s="19">
        <v>45.71</v>
      </c>
      <c r="O167" s="19">
        <v>1140.40246493</v>
      </c>
      <c r="P167" s="68">
        <f t="shared" si="2"/>
        <v>2916.3446240899998</v>
      </c>
    </row>
    <row r="168" spans="1:41" s="19" customFormat="1" ht="12.75" x14ac:dyDescent="0.2">
      <c r="A168" s="19" t="s">
        <v>49</v>
      </c>
      <c r="B168" s="19">
        <v>6.76</v>
      </c>
      <c r="C168" s="19">
        <v>64.463745759999995</v>
      </c>
      <c r="D168" s="19">
        <v>368.2</v>
      </c>
      <c r="E168" s="19">
        <v>287.77999999999997</v>
      </c>
      <c r="F168" s="19">
        <v>142.90084278</v>
      </c>
      <c r="G168" s="19">
        <v>51.70247938</v>
      </c>
      <c r="H168" s="19">
        <v>22.894697019999999</v>
      </c>
      <c r="I168" s="19">
        <v>9.1265646800000226</v>
      </c>
      <c r="J168" s="19">
        <v>0</v>
      </c>
      <c r="K168" s="19">
        <v>34.4</v>
      </c>
      <c r="L168" s="19">
        <v>314.54101400000002</v>
      </c>
      <c r="M168" s="19">
        <v>429.6</v>
      </c>
      <c r="N168" s="19">
        <v>45.71</v>
      </c>
      <c r="O168" s="19">
        <v>1140.40246493</v>
      </c>
      <c r="P168" s="68">
        <f t="shared" si="2"/>
        <v>2918.4818085499996</v>
      </c>
    </row>
    <row r="169" spans="1:41" s="19" customFormat="1" ht="12.75" x14ac:dyDescent="0.2">
      <c r="A169" s="19" t="s">
        <v>50</v>
      </c>
      <c r="B169" s="19">
        <v>6.77</v>
      </c>
      <c r="C169" s="19">
        <v>74.463745760000009</v>
      </c>
      <c r="D169" s="19">
        <v>371.2</v>
      </c>
      <c r="E169" s="19">
        <v>286.12</v>
      </c>
      <c r="F169" s="19">
        <v>145.10658409999999</v>
      </c>
      <c r="G169" s="19">
        <v>51.049571690000001</v>
      </c>
      <c r="H169" s="19">
        <v>22.186311199999999</v>
      </c>
      <c r="I169" s="19">
        <v>9.1034346000000035</v>
      </c>
      <c r="J169" s="19">
        <v>0</v>
      </c>
      <c r="K169" s="19">
        <v>33.4</v>
      </c>
      <c r="L169" s="19">
        <v>312.77630599999998</v>
      </c>
      <c r="M169" s="19">
        <v>429.6</v>
      </c>
      <c r="N169" s="19">
        <v>45.71</v>
      </c>
      <c r="O169" s="19">
        <v>1140.40246493</v>
      </c>
      <c r="P169" s="68">
        <f t="shared" si="2"/>
        <v>2927.8884182799998</v>
      </c>
    </row>
    <row r="170" spans="1:41" s="2" customFormat="1" ht="12.75" x14ac:dyDescent="0.2">
      <c r="A170" s="63" t="s">
        <v>51</v>
      </c>
      <c r="B170" s="19">
        <v>6.68</v>
      </c>
      <c r="C170" s="19">
        <v>74.463745760000009</v>
      </c>
      <c r="D170" s="19">
        <v>368.3</v>
      </c>
      <c r="E170" s="19">
        <v>290.31</v>
      </c>
      <c r="F170" s="19">
        <v>154.15159568000001</v>
      </c>
      <c r="G170" s="19">
        <v>51.133603119999997</v>
      </c>
      <c r="H170" s="19">
        <v>22.186311199999999</v>
      </c>
      <c r="I170" s="19">
        <v>9.1064122000000083</v>
      </c>
      <c r="J170" s="19">
        <v>0</v>
      </c>
      <c r="K170" s="19">
        <v>32.815928599999999</v>
      </c>
      <c r="L170" s="19">
        <v>310.83186159999997</v>
      </c>
      <c r="M170" s="19">
        <v>429.6</v>
      </c>
      <c r="N170" s="19">
        <v>45.71</v>
      </c>
      <c r="O170" s="19">
        <v>1140.40246493</v>
      </c>
      <c r="P170" s="68">
        <f t="shared" si="2"/>
        <v>2935.6919230899998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2" customFormat="1" ht="12.75" x14ac:dyDescent="0.2">
      <c r="A171" s="19" t="s">
        <v>52</v>
      </c>
      <c r="B171" s="19">
        <v>6.7</v>
      </c>
      <c r="C171" s="19">
        <v>77.022506640000003</v>
      </c>
      <c r="D171" s="19">
        <v>371.7</v>
      </c>
      <c r="E171" s="19">
        <v>294.17</v>
      </c>
      <c r="F171" s="19">
        <v>155.77062691999998</v>
      </c>
      <c r="G171" s="19">
        <v>123.86790359</v>
      </c>
      <c r="H171" s="19">
        <v>22.186311199999999</v>
      </c>
      <c r="I171" s="19">
        <v>9.1006915999999993</v>
      </c>
      <c r="J171" s="19">
        <v>0</v>
      </c>
      <c r="K171" s="19">
        <v>32.772511000000002</v>
      </c>
      <c r="L171" s="19">
        <v>310.89999999999998</v>
      </c>
      <c r="M171" s="19">
        <v>429.6</v>
      </c>
      <c r="N171" s="19">
        <v>45.71</v>
      </c>
      <c r="O171" s="19">
        <v>1140.40246493</v>
      </c>
      <c r="P171" s="68">
        <f t="shared" si="2"/>
        <v>3019.9030158799997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2" customFormat="1" ht="12.75" x14ac:dyDescent="0.2">
      <c r="A172" s="19" t="s">
        <v>59</v>
      </c>
      <c r="B172" s="19">
        <v>6.79</v>
      </c>
      <c r="C172" s="19">
        <v>77.022506640000003</v>
      </c>
      <c r="D172" s="19">
        <v>378.2</v>
      </c>
      <c r="E172" s="19">
        <v>303.63</v>
      </c>
      <c r="F172" s="19">
        <v>157.46397796000002</v>
      </c>
      <c r="G172" s="19">
        <v>122.52956562999999</v>
      </c>
      <c r="H172" s="19">
        <v>22.00779</v>
      </c>
      <c r="I172" s="19">
        <v>9.0811812000000032</v>
      </c>
      <c r="J172" s="19">
        <v>0</v>
      </c>
      <c r="K172" s="19">
        <v>32.674821100000003</v>
      </c>
      <c r="L172" s="19">
        <v>311.39999999999998</v>
      </c>
      <c r="M172" s="19">
        <v>429.6</v>
      </c>
      <c r="N172" s="19">
        <v>45.71</v>
      </c>
      <c r="O172" s="19">
        <v>1140.40246493</v>
      </c>
      <c r="P172" s="68">
        <f t="shared" si="2"/>
        <v>3036.5123074599996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2" customFormat="1" ht="12.75" x14ac:dyDescent="0.2">
      <c r="A173" s="19" t="s">
        <v>54</v>
      </c>
      <c r="B173" s="19">
        <v>6.78</v>
      </c>
      <c r="C173" s="19">
        <v>74.786812220000002</v>
      </c>
      <c r="D173" s="19">
        <v>375.9</v>
      </c>
      <c r="E173" s="19">
        <v>300.85000000000002</v>
      </c>
      <c r="F173" s="19">
        <v>160.95042960000001</v>
      </c>
      <c r="G173" s="19">
        <v>123.09560992</v>
      </c>
      <c r="H173" s="19">
        <v>22.00779</v>
      </c>
      <c r="I173" s="19">
        <v>8.9262991999999883</v>
      </c>
      <c r="J173" s="19">
        <v>0</v>
      </c>
      <c r="K173" s="19">
        <v>32.685231399999999</v>
      </c>
      <c r="L173" s="19">
        <v>311.40349450000002</v>
      </c>
      <c r="M173" s="19">
        <v>429.6</v>
      </c>
      <c r="N173" s="19">
        <v>45.71</v>
      </c>
      <c r="O173" s="19">
        <v>1140.40246493</v>
      </c>
      <c r="P173" s="68">
        <f t="shared" si="2"/>
        <v>3033.0981317699998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2" customFormat="1" ht="12.75" x14ac:dyDescent="0.2">
      <c r="A174" s="19" t="s">
        <v>55</v>
      </c>
      <c r="B174" s="19">
        <v>6.87</v>
      </c>
      <c r="C174" s="19">
        <v>74.786812220000002</v>
      </c>
      <c r="D174" s="19">
        <v>381.67028529999999</v>
      </c>
      <c r="E174" s="19">
        <v>300.66000000000003</v>
      </c>
      <c r="F174" s="19">
        <v>164.01374228</v>
      </c>
      <c r="G174" s="19">
        <v>123.09560992</v>
      </c>
      <c r="H174" s="19">
        <v>22.00779</v>
      </c>
      <c r="I174" s="19">
        <v>10.696600079999991</v>
      </c>
      <c r="J174" s="19">
        <v>0</v>
      </c>
      <c r="K174" s="19">
        <v>32.578117899999995</v>
      </c>
      <c r="L174" s="19">
        <v>311.27114540000002</v>
      </c>
      <c r="M174" s="19">
        <v>429.6</v>
      </c>
      <c r="N174" s="19">
        <v>45.71</v>
      </c>
      <c r="O174" s="19">
        <v>762.6</v>
      </c>
      <c r="P174" s="68">
        <f t="shared" si="2"/>
        <v>2665.5601031000001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2" customFormat="1" ht="12.75" x14ac:dyDescent="0.2">
      <c r="A175" s="19" t="s">
        <v>56</v>
      </c>
      <c r="B175" s="19">
        <v>6.69</v>
      </c>
      <c r="C175" s="19">
        <v>74.786812220000002</v>
      </c>
      <c r="D175" s="19">
        <v>390.99047690000003</v>
      </c>
      <c r="E175" s="19">
        <v>303</v>
      </c>
      <c r="F175" s="19">
        <v>165.61653378</v>
      </c>
      <c r="G175" s="19">
        <v>121.72270137999999</v>
      </c>
      <c r="H175" s="19">
        <v>21.29940418</v>
      </c>
      <c r="I175" s="19">
        <v>10.977894439999993</v>
      </c>
      <c r="J175" s="19">
        <v>0</v>
      </c>
      <c r="K175" s="19">
        <v>31.974149000000001</v>
      </c>
      <c r="L175" s="19">
        <v>312.3</v>
      </c>
      <c r="M175" s="19">
        <v>429.6</v>
      </c>
      <c r="N175" s="19">
        <v>45.71</v>
      </c>
      <c r="O175" s="67">
        <v>762.6</v>
      </c>
      <c r="P175" s="68">
        <f t="shared" si="2"/>
        <v>2677.2679718999998</v>
      </c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5" customFormat="1" ht="12.75" x14ac:dyDescent="0.2">
      <c r="A176" s="63">
        <v>2022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68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5" customFormat="1" ht="12.75" x14ac:dyDescent="0.2">
      <c r="A177" s="19" t="s">
        <v>57</v>
      </c>
      <c r="B177" s="19">
        <v>6.7418489399999997</v>
      </c>
      <c r="C177" s="19">
        <v>74.790000000000006</v>
      </c>
      <c r="D177" s="19">
        <v>385.31</v>
      </c>
      <c r="E177" s="19">
        <v>302.14999999999998</v>
      </c>
      <c r="F177" s="19">
        <v>165.62</v>
      </c>
      <c r="G177" s="19">
        <v>121.04333516</v>
      </c>
      <c r="H177" s="19">
        <v>21.3</v>
      </c>
      <c r="I177" s="19">
        <v>11.03667993</v>
      </c>
      <c r="J177" s="19">
        <v>0</v>
      </c>
      <c r="K177" s="19">
        <v>31.26</v>
      </c>
      <c r="L177" s="19">
        <v>310.46000000000004</v>
      </c>
      <c r="M177" s="19">
        <v>429.6</v>
      </c>
      <c r="N177" s="19">
        <v>45.71</v>
      </c>
      <c r="O177" s="19">
        <v>762.6</v>
      </c>
      <c r="P177" s="68">
        <f t="shared" si="2"/>
        <v>2667.6218640299999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55" customFormat="1" ht="12.75" x14ac:dyDescent="0.2">
      <c r="A178" s="19" t="s">
        <v>58</v>
      </c>
      <c r="B178" s="19">
        <v>6.7342554999999997</v>
      </c>
      <c r="C178" s="19">
        <v>74.790000000000006</v>
      </c>
      <c r="D178" s="19">
        <v>390.73</v>
      </c>
      <c r="E178" s="19">
        <v>301.32</v>
      </c>
      <c r="F178" s="19">
        <v>167.7</v>
      </c>
      <c r="G178" s="19">
        <v>121.31128974999999</v>
      </c>
      <c r="H178" s="19">
        <v>21.3</v>
      </c>
      <c r="I178" s="19">
        <v>11.04023108</v>
      </c>
      <c r="J178" s="19">
        <v>0</v>
      </c>
      <c r="K178" s="19">
        <v>31.26</v>
      </c>
      <c r="L178" s="19">
        <v>310.46000000000004</v>
      </c>
      <c r="M178" s="19">
        <v>429.6</v>
      </c>
      <c r="N178" s="19">
        <v>45.71</v>
      </c>
      <c r="O178" s="19">
        <v>762.6</v>
      </c>
      <c r="P178" s="68">
        <f t="shared" si="2"/>
        <v>2674.5557763299998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55" customFormat="1" ht="12.75" x14ac:dyDescent="0.2">
      <c r="A179" s="19" t="s">
        <v>47</v>
      </c>
      <c r="B179" s="19">
        <v>6.78883335</v>
      </c>
      <c r="C179" s="19">
        <v>74.790000000000006</v>
      </c>
      <c r="D179" s="19">
        <v>401.1</v>
      </c>
      <c r="E179" s="19">
        <v>300.17</v>
      </c>
      <c r="F179" s="19">
        <v>168.24</v>
      </c>
      <c r="G179" s="19">
        <v>120.22729597</v>
      </c>
      <c r="H179" s="19">
        <v>21.12</v>
      </c>
      <c r="I179" s="19">
        <v>11.025865099999999</v>
      </c>
      <c r="J179" s="19">
        <v>0</v>
      </c>
      <c r="K179" s="19">
        <v>31.15</v>
      </c>
      <c r="L179" s="19">
        <v>310.03000000000003</v>
      </c>
      <c r="M179" s="19">
        <v>429.6</v>
      </c>
      <c r="N179" s="19">
        <v>45.71</v>
      </c>
      <c r="O179" s="19">
        <v>762.6</v>
      </c>
      <c r="P179" s="68">
        <f t="shared" si="2"/>
        <v>2682.55199442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55" customFormat="1" ht="12.75" x14ac:dyDescent="0.2">
      <c r="A180" s="19" t="s">
        <v>48</v>
      </c>
      <c r="B180" s="19">
        <v>7.0085685199999999</v>
      </c>
      <c r="C180" s="19">
        <v>72.48</v>
      </c>
      <c r="D180" s="19">
        <v>395.69</v>
      </c>
      <c r="E180" s="19">
        <v>298.79000000000002</v>
      </c>
      <c r="F180" s="19">
        <v>168.77</v>
      </c>
      <c r="G180" s="19">
        <v>116.91404265999999</v>
      </c>
      <c r="H180" s="19">
        <v>20.83</v>
      </c>
      <c r="I180" s="19">
        <v>10.293679569999984</v>
      </c>
      <c r="J180" s="19">
        <v>0</v>
      </c>
      <c r="K180" s="19">
        <v>30.9</v>
      </c>
      <c r="L180" s="19">
        <v>314.03000000000003</v>
      </c>
      <c r="M180" s="19">
        <v>429.6</v>
      </c>
      <c r="N180" s="19">
        <v>45.71</v>
      </c>
      <c r="O180" s="19">
        <v>762.6</v>
      </c>
      <c r="P180" s="68">
        <f t="shared" si="2"/>
        <v>2673.6162907499997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5" customFormat="1" ht="12.75" x14ac:dyDescent="0.2">
      <c r="A181" s="19" t="s">
        <v>49</v>
      </c>
      <c r="B181" s="19">
        <v>6.9354816599999998</v>
      </c>
      <c r="C181" s="19">
        <v>72.48</v>
      </c>
      <c r="D181" s="19">
        <v>402.55</v>
      </c>
      <c r="E181" s="19">
        <v>296.04000000000002</v>
      </c>
      <c r="F181" s="19">
        <v>176.17</v>
      </c>
      <c r="G181" s="19">
        <v>117.38346328</v>
      </c>
      <c r="H181" s="19">
        <v>20.83</v>
      </c>
      <c r="I181" s="19">
        <v>10.299279130000013</v>
      </c>
      <c r="J181" s="19">
        <v>0</v>
      </c>
      <c r="K181" s="19">
        <v>30.97</v>
      </c>
      <c r="L181" s="19">
        <v>313.90000000000003</v>
      </c>
      <c r="M181" s="19">
        <v>429.6</v>
      </c>
      <c r="N181" s="19">
        <v>45.71</v>
      </c>
      <c r="O181" s="19">
        <v>762.6</v>
      </c>
      <c r="P181" s="68">
        <f t="shared" si="2"/>
        <v>2685.4682240699999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5" customFormat="1" ht="12.75" x14ac:dyDescent="0.2">
      <c r="A182" s="19" t="s">
        <v>50</v>
      </c>
      <c r="B182" s="19">
        <v>6.9423418799999999</v>
      </c>
      <c r="C182" s="19">
        <v>72.48</v>
      </c>
      <c r="D182" s="19">
        <v>406.62</v>
      </c>
      <c r="E182" s="19">
        <v>302.47000000000003</v>
      </c>
      <c r="F182" s="19">
        <v>179.47</v>
      </c>
      <c r="G182" s="19">
        <v>115.47716768000001</v>
      </c>
      <c r="H182" s="19">
        <v>20.12</v>
      </c>
      <c r="I182" s="19">
        <v>10.276541679999983</v>
      </c>
      <c r="J182" s="19">
        <v>0</v>
      </c>
      <c r="K182" s="19">
        <v>30.25</v>
      </c>
      <c r="L182" s="19">
        <v>316.23</v>
      </c>
      <c r="M182" s="19">
        <v>429.6</v>
      </c>
      <c r="N182" s="19">
        <v>45.71</v>
      </c>
      <c r="O182" s="19">
        <v>762.6</v>
      </c>
      <c r="P182" s="68">
        <f t="shared" si="2"/>
        <v>2698.2460512399998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5" customFormat="1" ht="12.75" x14ac:dyDescent="0.2">
      <c r="A183" s="19" t="s">
        <v>51</v>
      </c>
      <c r="B183" s="19">
        <v>6.9537523499999994</v>
      </c>
      <c r="C183" s="19">
        <v>72.510000000000005</v>
      </c>
      <c r="D183" s="19">
        <v>400.8</v>
      </c>
      <c r="E183" s="19">
        <v>307.63</v>
      </c>
      <c r="F183" s="19">
        <v>179.47</v>
      </c>
      <c r="G183" s="19">
        <v>115.11337213</v>
      </c>
      <c r="H183" s="19">
        <v>20.12</v>
      </c>
      <c r="I183" s="19">
        <v>10.56360853000001</v>
      </c>
      <c r="J183" s="19">
        <v>0</v>
      </c>
      <c r="K183" s="19">
        <v>29.63</v>
      </c>
      <c r="L183" s="19">
        <v>314.29000000000002</v>
      </c>
      <c r="M183" s="19">
        <v>429.6</v>
      </c>
      <c r="N183" s="19">
        <v>45.71</v>
      </c>
      <c r="O183" s="19">
        <v>762.6</v>
      </c>
      <c r="P183" s="68">
        <f t="shared" si="2"/>
        <v>2694.99073301</v>
      </c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5" customFormat="1" ht="12.75" x14ac:dyDescent="0.2">
      <c r="A184" s="19" t="s">
        <v>52</v>
      </c>
      <c r="B184" s="19">
        <v>7.0166206600000001</v>
      </c>
      <c r="C184" s="19">
        <v>72.510000000000005</v>
      </c>
      <c r="D184" s="19">
        <v>406.98</v>
      </c>
      <c r="E184" s="19">
        <v>306.8</v>
      </c>
      <c r="F184" s="19">
        <v>181.87</v>
      </c>
      <c r="G184" s="19">
        <v>113.17794158</v>
      </c>
      <c r="H184" s="19">
        <v>20.12</v>
      </c>
      <c r="I184" s="19">
        <v>10.249117530000012</v>
      </c>
      <c r="J184" s="19">
        <v>0</v>
      </c>
      <c r="K184" s="19">
        <v>31.39</v>
      </c>
      <c r="L184" s="19">
        <v>316.62</v>
      </c>
      <c r="M184" s="19">
        <v>429.6</v>
      </c>
      <c r="N184" s="19">
        <v>45.71</v>
      </c>
      <c r="O184" s="19">
        <v>762.6</v>
      </c>
      <c r="P184" s="68">
        <f t="shared" si="2"/>
        <v>2704.6436797699998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5" customFormat="1" ht="12.75" x14ac:dyDescent="0.2">
      <c r="A185" s="19" t="s">
        <v>59</v>
      </c>
      <c r="B185" s="19">
        <v>7.1315023200000001</v>
      </c>
      <c r="C185" s="19">
        <v>72.63</v>
      </c>
      <c r="D185" s="19">
        <v>414.47</v>
      </c>
      <c r="E185" s="19">
        <v>310.64999999999998</v>
      </c>
      <c r="F185" s="19">
        <v>185.69</v>
      </c>
      <c r="G185" s="19">
        <v>111.31121732</v>
      </c>
      <c r="H185" s="19">
        <v>19.940000000000001</v>
      </c>
      <c r="I185" s="19">
        <v>13.226852070000012</v>
      </c>
      <c r="J185" s="19">
        <v>0</v>
      </c>
      <c r="K185" s="19">
        <v>31.2</v>
      </c>
      <c r="L185" s="19">
        <v>318.52000000000004</v>
      </c>
      <c r="M185" s="19">
        <v>429.6</v>
      </c>
      <c r="N185" s="19">
        <v>45.71</v>
      </c>
      <c r="O185" s="19">
        <v>762.6</v>
      </c>
      <c r="P185" s="68">
        <f t="shared" si="2"/>
        <v>2722.6795717099999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5" customFormat="1" ht="12.75" x14ac:dyDescent="0.2">
      <c r="A186" s="19" t="s">
        <v>54</v>
      </c>
      <c r="B186" s="19">
        <v>7.0754183600000005</v>
      </c>
      <c r="C186" s="19">
        <v>70.33</v>
      </c>
      <c r="D186" s="19">
        <v>410.13</v>
      </c>
      <c r="E186" s="19">
        <v>310.08</v>
      </c>
      <c r="F186" s="19">
        <v>182.95</v>
      </c>
      <c r="G186" s="19">
        <v>111.60804596</v>
      </c>
      <c r="H186" s="19">
        <v>19.66</v>
      </c>
      <c r="I186" s="19">
        <v>13.182192819999983</v>
      </c>
      <c r="J186" s="19">
        <v>0</v>
      </c>
      <c r="K186" s="19">
        <v>31.91</v>
      </c>
      <c r="L186" s="19">
        <v>320.85000000000002</v>
      </c>
      <c r="M186" s="19">
        <v>429.6</v>
      </c>
      <c r="N186" s="19">
        <v>45.71</v>
      </c>
      <c r="O186" s="19">
        <v>762.6</v>
      </c>
      <c r="P186" s="68">
        <f t="shared" si="2"/>
        <v>2715.6856571399999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5" customFormat="1" ht="12.75" x14ac:dyDescent="0.2">
      <c r="A187" s="19" t="s">
        <v>55</v>
      </c>
      <c r="B187" s="19">
        <v>6.8569622900000002</v>
      </c>
      <c r="C187" s="19">
        <v>70.33</v>
      </c>
      <c r="D187" s="19">
        <v>415.5</v>
      </c>
      <c r="E187" s="19">
        <v>305.08999999999997</v>
      </c>
      <c r="F187" s="19">
        <v>182.95</v>
      </c>
      <c r="G187" s="19">
        <v>114.35177576999999</v>
      </c>
      <c r="H187" s="19">
        <v>19.66</v>
      </c>
      <c r="I187" s="19">
        <v>14.182913450000024</v>
      </c>
      <c r="J187" s="19">
        <v>0</v>
      </c>
      <c r="K187" s="19">
        <v>32.869999999999997</v>
      </c>
      <c r="L187" s="19">
        <v>323.05</v>
      </c>
      <c r="M187" s="19">
        <v>429.6</v>
      </c>
      <c r="N187" s="19">
        <v>45.71</v>
      </c>
      <c r="O187" s="19">
        <v>762.6</v>
      </c>
      <c r="P187" s="68">
        <f t="shared" si="2"/>
        <v>2722.7516515100001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5" customFormat="1" ht="12.75" x14ac:dyDescent="0.2">
      <c r="A188" s="19" t="s">
        <v>56</v>
      </c>
      <c r="B188" s="19">
        <v>6.3639451099999995</v>
      </c>
      <c r="C188" s="19">
        <v>71.83</v>
      </c>
      <c r="D188" s="19">
        <v>417.83</v>
      </c>
      <c r="E188" s="19">
        <v>313.35000000000002</v>
      </c>
      <c r="F188" s="19">
        <v>182.63</v>
      </c>
      <c r="G188" s="19">
        <v>115.74351299999998</v>
      </c>
      <c r="H188" s="19">
        <v>18.95</v>
      </c>
      <c r="I188" s="19">
        <v>14.182913450000068</v>
      </c>
      <c r="J188" s="19">
        <v>0</v>
      </c>
      <c r="K188" s="19">
        <v>32.770000000000003</v>
      </c>
      <c r="L188" s="19">
        <v>323.05</v>
      </c>
      <c r="M188" s="19">
        <v>429.6</v>
      </c>
      <c r="N188" s="19">
        <v>45.71</v>
      </c>
      <c r="O188" s="67">
        <v>762.6</v>
      </c>
      <c r="P188" s="68">
        <f t="shared" si="2"/>
        <v>2734.6103715600002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5" customFormat="1" ht="12.75" x14ac:dyDescent="0.2">
      <c r="A189" s="63">
        <v>2023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68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5" customFormat="1" ht="12.75" x14ac:dyDescent="0.2">
      <c r="A190" s="67" t="s">
        <v>57</v>
      </c>
      <c r="B190" s="67">
        <v>6.3</v>
      </c>
      <c r="C190" s="67">
        <v>71.83</v>
      </c>
      <c r="D190" s="67">
        <v>411.28</v>
      </c>
      <c r="E190" s="67">
        <v>312.56</v>
      </c>
      <c r="F190" s="67">
        <v>182.63</v>
      </c>
      <c r="G190" s="67">
        <v>117.27631623000001</v>
      </c>
      <c r="H190" s="67">
        <v>18.95</v>
      </c>
      <c r="I190" s="67">
        <v>14.21391897</v>
      </c>
      <c r="J190" s="67">
        <v>0</v>
      </c>
      <c r="K190" s="67">
        <v>32.270000000000003</v>
      </c>
      <c r="L190" s="67">
        <v>323.42999999999995</v>
      </c>
      <c r="M190" s="67">
        <v>429.6</v>
      </c>
      <c r="N190" s="67">
        <v>45.71</v>
      </c>
      <c r="O190" s="67">
        <v>762.6</v>
      </c>
      <c r="P190" s="73">
        <f t="shared" si="2"/>
        <v>2728.6502351999998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5" customFormat="1" ht="12.75" x14ac:dyDescent="0.2">
      <c r="A191" s="67" t="s">
        <v>58</v>
      </c>
      <c r="B191" s="67">
        <v>6.39</v>
      </c>
      <c r="C191" s="67">
        <v>71.83</v>
      </c>
      <c r="D191" s="67">
        <v>414.41</v>
      </c>
      <c r="E191" s="67">
        <v>313.20999999999998</v>
      </c>
      <c r="F191" s="67">
        <v>182.63</v>
      </c>
      <c r="G191" s="67">
        <v>115.56448556999999</v>
      </c>
      <c r="H191" s="67">
        <v>18.95</v>
      </c>
      <c r="I191" s="67">
        <v>14.179547950000027</v>
      </c>
      <c r="J191" s="67">
        <v>0</v>
      </c>
      <c r="K191" s="67">
        <v>32.119999999999997</v>
      </c>
      <c r="L191" s="67">
        <v>325.76</v>
      </c>
      <c r="M191" s="67">
        <v>429.6</v>
      </c>
      <c r="N191" s="67">
        <v>45.71</v>
      </c>
      <c r="O191" s="67">
        <v>762.6</v>
      </c>
      <c r="P191" s="73">
        <f t="shared" si="2"/>
        <v>2732.9540335199999</v>
      </c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ht="12.75" x14ac:dyDescent="0.2">
      <c r="A192" s="67" t="s">
        <v>47</v>
      </c>
      <c r="B192" s="67">
        <v>6.12</v>
      </c>
      <c r="C192" s="67">
        <v>74.28</v>
      </c>
      <c r="D192" s="67">
        <v>418.04</v>
      </c>
      <c r="E192" s="67">
        <v>312.14999999999998</v>
      </c>
      <c r="F192" s="67">
        <v>188.65</v>
      </c>
      <c r="G192" s="67">
        <v>116.99470735</v>
      </c>
      <c r="H192" s="67">
        <v>18.77</v>
      </c>
      <c r="I192" s="67">
        <v>16.61093327</v>
      </c>
      <c r="J192" s="67">
        <v>0</v>
      </c>
      <c r="K192" s="67">
        <v>32.700000000000003</v>
      </c>
      <c r="L192" s="67">
        <v>327.65999999999997</v>
      </c>
      <c r="M192" s="67">
        <v>429.6</v>
      </c>
      <c r="N192" s="67">
        <v>45.71</v>
      </c>
      <c r="O192" s="67">
        <v>762.6</v>
      </c>
      <c r="P192" s="73">
        <f t="shared" si="2"/>
        <v>2749.8856406199998</v>
      </c>
    </row>
    <row r="193" spans="1:41" s="55" customFormat="1" ht="12.75" x14ac:dyDescent="0.2">
      <c r="A193" s="67" t="s">
        <v>48</v>
      </c>
      <c r="B193" s="67">
        <v>6.08</v>
      </c>
      <c r="C193" s="67">
        <v>71.97</v>
      </c>
      <c r="D193" s="67">
        <v>417.84</v>
      </c>
      <c r="E193" s="67">
        <v>311.05</v>
      </c>
      <c r="F193" s="67">
        <v>185.92</v>
      </c>
      <c r="G193" s="67">
        <v>117.14929654000001</v>
      </c>
      <c r="H193" s="67">
        <v>18.48</v>
      </c>
      <c r="I193" s="67">
        <v>15.92398436</v>
      </c>
      <c r="J193" s="67">
        <v>0</v>
      </c>
      <c r="K193" s="67">
        <v>32.72</v>
      </c>
      <c r="L193" s="67">
        <v>329.99</v>
      </c>
      <c r="M193" s="67">
        <v>429.6</v>
      </c>
      <c r="N193" s="67">
        <v>45.71</v>
      </c>
      <c r="O193" s="67">
        <v>762.6</v>
      </c>
      <c r="P193" s="73">
        <f t="shared" si="2"/>
        <v>2745.0332809000001</v>
      </c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5" customFormat="1" ht="12.75" x14ac:dyDescent="0.2">
      <c r="A194" s="67" t="s">
        <v>49</v>
      </c>
      <c r="B194" s="67">
        <v>6.2</v>
      </c>
      <c r="C194" s="67">
        <v>73.39</v>
      </c>
      <c r="D194" s="67">
        <v>431.29</v>
      </c>
      <c r="E194" s="67">
        <v>311.62</v>
      </c>
      <c r="F194" s="67">
        <v>183.25</v>
      </c>
      <c r="G194" s="67">
        <v>115.44955470000001</v>
      </c>
      <c r="H194" s="67">
        <v>18.48</v>
      </c>
      <c r="I194" s="67">
        <v>15.908215799999999</v>
      </c>
      <c r="J194" s="67">
        <v>0</v>
      </c>
      <c r="K194" s="67">
        <v>32.6</v>
      </c>
      <c r="L194" s="67">
        <v>413.86</v>
      </c>
      <c r="M194" s="67">
        <v>429.6</v>
      </c>
      <c r="N194" s="67">
        <v>45.71</v>
      </c>
      <c r="O194" s="67">
        <v>762.6</v>
      </c>
      <c r="P194" s="73">
        <f t="shared" si="2"/>
        <v>2839.9577704999997</v>
      </c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4" customFormat="1" ht="12.75" x14ac:dyDescent="0.2">
      <c r="A195" s="67" t="s">
        <v>50</v>
      </c>
      <c r="B195" s="67">
        <v>5.74</v>
      </c>
      <c r="C195" s="67">
        <v>73.39</v>
      </c>
      <c r="D195" s="67">
        <v>435.27</v>
      </c>
      <c r="E195" s="67">
        <v>311.93</v>
      </c>
      <c r="F195" s="67">
        <v>181.54</v>
      </c>
      <c r="G195" s="67">
        <v>115.67654641999999</v>
      </c>
      <c r="H195" s="67">
        <v>22.41</v>
      </c>
      <c r="I195" s="67">
        <v>15.91032161</v>
      </c>
      <c r="J195" s="67">
        <v>0</v>
      </c>
      <c r="K195" s="67">
        <v>33.56</v>
      </c>
      <c r="L195" s="67">
        <v>413.86</v>
      </c>
      <c r="M195" s="67">
        <v>429.6</v>
      </c>
      <c r="N195" s="67">
        <v>45.71</v>
      </c>
      <c r="O195" s="67">
        <v>754.4</v>
      </c>
      <c r="P195" s="73">
        <f t="shared" si="2"/>
        <v>2838.9968680299999</v>
      </c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4" customFormat="1" ht="12.75" x14ac:dyDescent="0.2">
      <c r="A196" s="67" t="s">
        <v>51</v>
      </c>
      <c r="B196" s="67">
        <v>5.7</v>
      </c>
      <c r="C196" s="67">
        <v>73.39</v>
      </c>
      <c r="D196" s="67">
        <v>431.12</v>
      </c>
      <c r="E196" s="67">
        <v>311.93</v>
      </c>
      <c r="F196" s="67">
        <v>181.54</v>
      </c>
      <c r="G196" s="67">
        <v>116.80506924000001</v>
      </c>
      <c r="H196" s="67">
        <v>22.41</v>
      </c>
      <c r="I196" s="67">
        <v>15.920790950000001</v>
      </c>
      <c r="J196" s="67">
        <v>0</v>
      </c>
      <c r="K196" s="67">
        <v>32.4</v>
      </c>
      <c r="L196" s="67">
        <v>414.25</v>
      </c>
      <c r="M196" s="67">
        <v>429.6</v>
      </c>
      <c r="N196" s="67">
        <v>45.71</v>
      </c>
      <c r="O196" s="67">
        <v>751.06700000000001</v>
      </c>
      <c r="P196" s="73">
        <f t="shared" si="2"/>
        <v>2831.8428601900005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ht="12.75" x14ac:dyDescent="0.2">
      <c r="A197" s="67" t="s">
        <v>52</v>
      </c>
      <c r="B197" s="67">
        <v>5.75</v>
      </c>
      <c r="C197" s="67">
        <v>73.39</v>
      </c>
      <c r="D197" s="67">
        <v>433.19</v>
      </c>
      <c r="E197" s="67">
        <v>300.23</v>
      </c>
      <c r="F197" s="67">
        <v>181.54</v>
      </c>
      <c r="G197" s="67">
        <v>115.664979409528</v>
      </c>
      <c r="H197" s="67">
        <v>22.41</v>
      </c>
      <c r="I197" s="67">
        <v>15.229020590472002</v>
      </c>
      <c r="J197" s="67">
        <v>0</v>
      </c>
      <c r="K197" s="67">
        <v>33.72</v>
      </c>
      <c r="L197" s="67">
        <v>416.58000000000004</v>
      </c>
      <c r="M197" s="67">
        <v>429.6</v>
      </c>
      <c r="N197" s="67">
        <v>45.71</v>
      </c>
      <c r="O197" s="67">
        <v>751.06700000000001</v>
      </c>
      <c r="P197" s="73">
        <f t="shared" si="2"/>
        <v>2824.0810000000001</v>
      </c>
    </row>
    <row r="198" spans="1:41" s="54" customFormat="1" ht="12.75" x14ac:dyDescent="0.2">
      <c r="A198" s="67" t="s">
        <v>59</v>
      </c>
      <c r="B198" s="67">
        <v>5.68</v>
      </c>
      <c r="C198" s="67">
        <v>73.73</v>
      </c>
      <c r="D198" s="67">
        <v>436.73</v>
      </c>
      <c r="E198" s="67">
        <v>303.23</v>
      </c>
      <c r="F198" s="67">
        <v>188.11</v>
      </c>
      <c r="G198" s="67">
        <v>114.36351671999998</v>
      </c>
      <c r="H198" s="67">
        <v>22.23</v>
      </c>
      <c r="I198" s="67">
        <v>15.055667950000016</v>
      </c>
      <c r="J198" s="67">
        <v>0</v>
      </c>
      <c r="K198" s="67">
        <v>34.700000000000003</v>
      </c>
      <c r="L198" s="67">
        <v>420.80999999999995</v>
      </c>
      <c r="M198" s="67">
        <v>429.6</v>
      </c>
      <c r="N198" s="67">
        <v>45.71</v>
      </c>
      <c r="O198" s="67">
        <v>751.06700000000001</v>
      </c>
      <c r="P198" s="73">
        <f t="shared" si="2"/>
        <v>2841.0161846700003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4" customFormat="1" ht="12.75" x14ac:dyDescent="0.2">
      <c r="A199" s="67" t="s">
        <v>54</v>
      </c>
      <c r="B199" s="67">
        <v>5.67</v>
      </c>
      <c r="C199" s="67">
        <v>71.959999999999994</v>
      </c>
      <c r="D199" s="67">
        <v>434.69</v>
      </c>
      <c r="E199" s="67">
        <v>300.36</v>
      </c>
      <c r="F199" s="67">
        <v>189.55</v>
      </c>
      <c r="G199" s="67">
        <v>114.29046192000001</v>
      </c>
      <c r="H199" s="67">
        <v>21.72</v>
      </c>
      <c r="I199" s="67">
        <v>14.366858229999998</v>
      </c>
      <c r="J199" s="67">
        <v>0</v>
      </c>
      <c r="K199" s="67">
        <v>35.61</v>
      </c>
      <c r="L199" s="67">
        <v>420.80999999999995</v>
      </c>
      <c r="M199" s="67">
        <v>429.6</v>
      </c>
      <c r="N199" s="67">
        <v>45.71</v>
      </c>
      <c r="O199" s="67">
        <v>751.06700000000001</v>
      </c>
      <c r="P199" s="73">
        <f t="shared" si="2"/>
        <v>2835.4043201499999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4" customFormat="1" ht="12.75" x14ac:dyDescent="0.2">
      <c r="A200" s="67" t="s">
        <v>55</v>
      </c>
      <c r="B200" s="67">
        <v>5.5600000000000005</v>
      </c>
      <c r="C200" s="67">
        <v>71.959999999999994</v>
      </c>
      <c r="D200" s="67">
        <v>445.49</v>
      </c>
      <c r="E200" s="67">
        <v>297.20999999999998</v>
      </c>
      <c r="F200" s="67">
        <v>187.79</v>
      </c>
      <c r="G200" s="67">
        <v>115.95585059999999</v>
      </c>
      <c r="H200" s="67">
        <v>21.72</v>
      </c>
      <c r="I200" s="67">
        <v>14.382928350000011</v>
      </c>
      <c r="J200" s="67">
        <v>0</v>
      </c>
      <c r="K200" s="67">
        <v>35.659999999999997</v>
      </c>
      <c r="L200" s="67">
        <v>422.78</v>
      </c>
      <c r="M200" s="67">
        <v>429.6</v>
      </c>
      <c r="N200" s="67">
        <v>45.71</v>
      </c>
      <c r="O200" s="67">
        <v>751.06700000000001</v>
      </c>
      <c r="P200" s="73">
        <f t="shared" si="2"/>
        <v>2844.8857789500003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4" customFormat="1" ht="12.75" x14ac:dyDescent="0.2">
      <c r="A201" s="67" t="s">
        <v>56</v>
      </c>
      <c r="B201" s="67">
        <v>5.23</v>
      </c>
      <c r="C201" s="67">
        <v>72.84</v>
      </c>
      <c r="D201" s="67">
        <v>453.64</v>
      </c>
      <c r="E201" s="67">
        <v>300.10000000000002</v>
      </c>
      <c r="F201" s="67">
        <v>186.93</v>
      </c>
      <c r="G201" s="67">
        <v>116.68500983333901</v>
      </c>
      <c r="H201" s="67">
        <v>21.01</v>
      </c>
      <c r="I201" s="67">
        <v>14.204990166660998</v>
      </c>
      <c r="J201" s="67">
        <v>0</v>
      </c>
      <c r="K201" s="67">
        <v>36.04</v>
      </c>
      <c r="L201" s="67">
        <v>425.11</v>
      </c>
      <c r="M201" s="67">
        <v>429.6</v>
      </c>
      <c r="N201" s="67">
        <v>45.71</v>
      </c>
      <c r="O201" s="67">
        <v>751.06700000000001</v>
      </c>
      <c r="P201" s="73">
        <f t="shared" ref="P201:P211" si="4">SUM(B201:O201)</f>
        <v>2858.1669999999999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5" customFormat="1" ht="12.75" x14ac:dyDescent="0.2">
      <c r="A202" s="63">
        <v>2024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73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5" customFormat="1" ht="12.75" x14ac:dyDescent="0.2">
      <c r="A203" s="67" t="s">
        <v>57</v>
      </c>
      <c r="B203" s="67">
        <v>5.2139751600000004</v>
      </c>
      <c r="C203" s="67">
        <v>74.423950619999999</v>
      </c>
      <c r="D203" s="67">
        <v>449.23346554</v>
      </c>
      <c r="E203" s="67">
        <v>300.63201894000002</v>
      </c>
      <c r="F203" s="67">
        <v>186.92994436000004</v>
      </c>
      <c r="G203" s="67">
        <v>115.66006559999998</v>
      </c>
      <c r="H203" s="67">
        <v>21.014438859999998</v>
      </c>
      <c r="I203" s="67">
        <v>14.23133355</v>
      </c>
      <c r="J203" s="67">
        <v>0</v>
      </c>
      <c r="K203" s="67">
        <v>35.852209790000003</v>
      </c>
      <c r="L203" s="67">
        <v>420.24663948000006</v>
      </c>
      <c r="M203" s="67">
        <v>429.691778</v>
      </c>
      <c r="N203" s="67">
        <v>45.714260000000003</v>
      </c>
      <c r="O203" s="67">
        <v>751.06719999999996</v>
      </c>
      <c r="P203" s="73">
        <f t="shared" si="4"/>
        <v>2849.9112799000004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ht="12.75" x14ac:dyDescent="0.2">
      <c r="A204" s="67" t="s">
        <v>58</v>
      </c>
      <c r="B204" s="67">
        <v>5.2205191399999995</v>
      </c>
      <c r="C204" s="67">
        <v>74.400000000000006</v>
      </c>
      <c r="D204" s="67">
        <v>452.34097258000003</v>
      </c>
      <c r="E204" s="67">
        <v>307.13201894000002</v>
      </c>
      <c r="F204" s="67">
        <v>187.2</v>
      </c>
      <c r="G204" s="67">
        <v>115.45829519</v>
      </c>
      <c r="H204" s="67">
        <v>21</v>
      </c>
      <c r="I204" s="67">
        <v>14.229729119999998</v>
      </c>
      <c r="J204" s="67">
        <v>0</v>
      </c>
      <c r="K204" s="67">
        <v>36.27276998</v>
      </c>
      <c r="L204" s="67">
        <v>417.51893147999999</v>
      </c>
      <c r="M204" s="67">
        <v>429.691778</v>
      </c>
      <c r="N204" s="67">
        <v>45.714260000000003</v>
      </c>
      <c r="O204" s="67">
        <v>751.06719999999996</v>
      </c>
      <c r="P204" s="73">
        <v>2857.24647443</v>
      </c>
    </row>
    <row r="205" spans="1:41" s="55" customFormat="1" ht="12.75" x14ac:dyDescent="0.2">
      <c r="A205" s="67" t="s">
        <v>47</v>
      </c>
      <c r="B205" s="67">
        <v>5.0600000000000005</v>
      </c>
      <c r="C205" s="67">
        <v>74.42</v>
      </c>
      <c r="D205" s="67">
        <v>453.33</v>
      </c>
      <c r="E205" s="67">
        <v>308.05</v>
      </c>
      <c r="F205" s="67">
        <v>186.37</v>
      </c>
      <c r="G205" s="67">
        <v>115.09863</v>
      </c>
      <c r="H205" s="67">
        <v>29.195154500000001</v>
      </c>
      <c r="I205" s="67">
        <v>14.078865780000001</v>
      </c>
      <c r="J205" s="67">
        <v>0</v>
      </c>
      <c r="K205" s="67">
        <v>36.964642859999998</v>
      </c>
      <c r="L205" s="67">
        <v>423.58</v>
      </c>
      <c r="M205" s="67">
        <v>429.691778</v>
      </c>
      <c r="N205" s="67">
        <v>45.714260000000003</v>
      </c>
      <c r="O205" s="67">
        <v>751.06700000000001</v>
      </c>
      <c r="P205" s="73">
        <f t="shared" si="4"/>
        <v>2872.62033114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55" customFormat="1" ht="12.75" x14ac:dyDescent="0.2">
      <c r="A206" s="67" t="s">
        <v>82</v>
      </c>
      <c r="B206" s="67">
        <v>5.0976115000000002</v>
      </c>
      <c r="C206" s="67">
        <v>73.086514940000001</v>
      </c>
      <c r="D206" s="67">
        <v>451.99844287999997</v>
      </c>
      <c r="E206" s="67">
        <v>307.99498466000006</v>
      </c>
      <c r="F206" s="67">
        <v>183.63394575999999</v>
      </c>
      <c r="G206" s="67">
        <v>114.62033916</v>
      </c>
      <c r="H206" s="67">
        <v>28.684647980000001</v>
      </c>
      <c r="I206" s="67">
        <v>30.389826889999998</v>
      </c>
      <c r="J206" s="67">
        <v>0</v>
      </c>
      <c r="K206" s="67">
        <v>37.683242890000002</v>
      </c>
      <c r="L206" s="67">
        <v>425.91389631999994</v>
      </c>
      <c r="M206" s="67">
        <v>429.691778</v>
      </c>
      <c r="N206" s="67">
        <v>45.714260000000003</v>
      </c>
      <c r="O206" s="67">
        <v>751.06719999999996</v>
      </c>
      <c r="P206" s="73">
        <f t="shared" si="4"/>
        <v>2885.57669098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ht="12.75" x14ac:dyDescent="0.2">
      <c r="A207" s="67" t="s">
        <v>49</v>
      </c>
      <c r="B207" s="67">
        <v>4.9312545999999999</v>
      </c>
      <c r="C207" s="67">
        <v>73.086514940000001</v>
      </c>
      <c r="D207" s="67">
        <v>454.00770355999998</v>
      </c>
      <c r="E207" s="67">
        <v>307.84029412000001</v>
      </c>
      <c r="F207" s="67">
        <v>183.47225063999997</v>
      </c>
      <c r="G207" s="67">
        <v>115.10819742</v>
      </c>
      <c r="H207" s="67">
        <v>28.684647980000001</v>
      </c>
      <c r="I207" s="67">
        <v>30.393059399999999</v>
      </c>
      <c r="J207" s="67">
        <v>0</v>
      </c>
      <c r="K207" s="67">
        <v>37.793627420000007</v>
      </c>
      <c r="L207" s="67">
        <v>464.48742329999999</v>
      </c>
      <c r="M207" s="67">
        <v>429.691778</v>
      </c>
      <c r="N207" s="67">
        <v>45.714260000000003</v>
      </c>
      <c r="O207" s="67">
        <v>751.06719999999996</v>
      </c>
      <c r="P207" s="73">
        <f>SUM(B207:O207)</f>
        <v>2926.2782113799999</v>
      </c>
    </row>
    <row r="208" spans="1:41" ht="12.75" x14ac:dyDescent="0.2">
      <c r="A208" s="67" t="s">
        <v>50</v>
      </c>
      <c r="B208" s="67">
        <v>4.8188867599999998</v>
      </c>
      <c r="C208" s="67">
        <v>73.086514940000001</v>
      </c>
      <c r="D208" s="67">
        <v>456.65921306000001</v>
      </c>
      <c r="E208" s="67">
        <v>309.42362746000003</v>
      </c>
      <c r="F208" s="67">
        <v>181.76743063999999</v>
      </c>
      <c r="G208" s="67">
        <v>114.39552169</v>
      </c>
      <c r="H208" s="67">
        <v>27.976262159999997</v>
      </c>
      <c r="I208" s="67">
        <v>30.23877431</v>
      </c>
      <c r="J208" s="67">
        <v>0</v>
      </c>
      <c r="K208" s="67">
        <v>37.830565479999997</v>
      </c>
      <c r="L208" s="67">
        <v>464.48742329999999</v>
      </c>
      <c r="M208" s="67">
        <v>429.691778</v>
      </c>
      <c r="N208" s="67">
        <v>45.714260000000003</v>
      </c>
      <c r="O208" s="67">
        <v>751.06719999999996</v>
      </c>
      <c r="P208" s="73">
        <f t="shared" si="4"/>
        <v>2927.1574578</v>
      </c>
    </row>
    <row r="209" spans="1:41" ht="12.75" x14ac:dyDescent="0.2">
      <c r="A209" s="67" t="s">
        <v>51</v>
      </c>
      <c r="B209" s="67">
        <v>4.6772817799999995</v>
      </c>
      <c r="C209" s="67">
        <v>73.086514940000001</v>
      </c>
      <c r="D209" s="67">
        <v>449.36992577999996</v>
      </c>
      <c r="E209" s="67">
        <v>309.07362746000001</v>
      </c>
      <c r="F209" s="67">
        <v>183.97846152000002</v>
      </c>
      <c r="G209" s="67">
        <v>115.53282848000001</v>
      </c>
      <c r="H209" s="67">
        <v>27.976262159999997</v>
      </c>
      <c r="I209" s="67">
        <v>23.246310690000001</v>
      </c>
      <c r="J209" s="67">
        <v>0</v>
      </c>
      <c r="K209" s="67">
        <v>36.732359029999998</v>
      </c>
      <c r="L209" s="67">
        <v>463.71121085999999</v>
      </c>
      <c r="M209" s="67">
        <v>429.691778</v>
      </c>
      <c r="N209" s="67">
        <v>45.714260000000003</v>
      </c>
      <c r="O209" s="67">
        <v>739.53359999999998</v>
      </c>
      <c r="P209" s="73">
        <f t="shared" si="4"/>
        <v>2902.3244206999998</v>
      </c>
    </row>
    <row r="210" spans="1:41" s="2" customFormat="1" ht="12.75" x14ac:dyDescent="0.2">
      <c r="A210" s="67" t="s">
        <v>52</v>
      </c>
      <c r="B210" s="67">
        <v>4.6066176799999994</v>
      </c>
      <c r="C210" s="67">
        <v>73.086514940000001</v>
      </c>
      <c r="D210" s="67">
        <v>449.36992578000007</v>
      </c>
      <c r="E210" s="67">
        <v>309.07362750000004</v>
      </c>
      <c r="F210" s="67">
        <v>185.66265794</v>
      </c>
      <c r="G210" s="67">
        <v>117.11429111000001</v>
      </c>
      <c r="H210" s="67">
        <v>27.976262159999997</v>
      </c>
      <c r="I210" s="67">
        <v>23.25679027</v>
      </c>
      <c r="J210" s="67">
        <v>0</v>
      </c>
      <c r="K210" s="67">
        <v>36.744368809999997</v>
      </c>
      <c r="L210" s="67">
        <v>463.31350286000003</v>
      </c>
      <c r="M210" s="67">
        <v>429.691778</v>
      </c>
      <c r="N210" s="67">
        <v>44.285679999999999</v>
      </c>
      <c r="O210" s="67">
        <v>739.53359999999998</v>
      </c>
      <c r="P210" s="73">
        <f t="shared" si="4"/>
        <v>2903.7156170500002</v>
      </c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2" customFormat="1" ht="12.75" x14ac:dyDescent="0.2">
      <c r="A211" s="67" t="s">
        <v>59</v>
      </c>
      <c r="B211" s="67">
        <v>4.4137355200000004</v>
      </c>
      <c r="C211" s="67">
        <v>73.086514940000001</v>
      </c>
      <c r="D211" s="67">
        <v>449.43559078000004</v>
      </c>
      <c r="E211" s="67">
        <v>308.17348014000004</v>
      </c>
      <c r="F211" s="67">
        <v>186.52181422000001</v>
      </c>
      <c r="G211" s="67">
        <v>117.96368369</v>
      </c>
      <c r="H211" s="67">
        <v>27.976262159999997</v>
      </c>
      <c r="I211" s="67">
        <v>23.112188869999997</v>
      </c>
      <c r="J211" s="67">
        <v>0</v>
      </c>
      <c r="K211" s="67">
        <v>38.235002740000006</v>
      </c>
      <c r="L211" s="67">
        <v>461.21846770000002</v>
      </c>
      <c r="M211" s="67">
        <v>429.691778</v>
      </c>
      <c r="N211" s="67">
        <v>44.285679999999999</v>
      </c>
      <c r="O211" s="67">
        <v>739.53359999999998</v>
      </c>
      <c r="P211" s="73">
        <f t="shared" si="4"/>
        <v>2903.6477987600001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2" customFormat="1" ht="12.75" x14ac:dyDescent="0.2">
      <c r="A212" s="67" t="s">
        <v>54</v>
      </c>
      <c r="B212" s="67">
        <v>4.50541766</v>
      </c>
      <c r="C212" s="67">
        <v>70.777624120000013</v>
      </c>
      <c r="D212" s="67">
        <v>443.90529126000001</v>
      </c>
      <c r="E212" s="67">
        <v>307.70321433999993</v>
      </c>
      <c r="F212" s="67">
        <v>185.08584076</v>
      </c>
      <c r="G212" s="67">
        <v>115.81221962999999</v>
      </c>
      <c r="H212" s="67">
        <v>27.025795800000001</v>
      </c>
      <c r="I212" s="67">
        <v>12.944450700000001</v>
      </c>
      <c r="J212" s="67">
        <v>0</v>
      </c>
      <c r="K212" s="67">
        <v>39.035970240000005</v>
      </c>
      <c r="L212" s="67">
        <v>461.21846770000002</v>
      </c>
      <c r="M212" s="67">
        <v>429.691778</v>
      </c>
      <c r="N212" s="67">
        <v>44.285679999999999</v>
      </c>
      <c r="O212" s="67">
        <v>739.53359999999998</v>
      </c>
      <c r="P212" s="73">
        <f>SUM(B212:O212)</f>
        <v>2881.5253502100004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2" customFormat="1" ht="12.75" x14ac:dyDescent="0.2">
      <c r="A213" s="67" t="s">
        <v>55</v>
      </c>
      <c r="B213" s="67">
        <v>4.4836167099999997</v>
      </c>
      <c r="C213" s="67">
        <v>81.103959060000008</v>
      </c>
      <c r="D213" s="67">
        <v>449.0050918</v>
      </c>
      <c r="E213" s="67">
        <v>311.91365580000002</v>
      </c>
      <c r="F213" s="67">
        <v>184.57922944000001</v>
      </c>
      <c r="G213" s="67">
        <v>114.27063276000001</v>
      </c>
      <c r="H213" s="67">
        <v>27.025795800000001</v>
      </c>
      <c r="I213" s="67">
        <v>12.402944590000001</v>
      </c>
      <c r="J213" s="67">
        <v>0</v>
      </c>
      <c r="K213" s="67">
        <v>38.947128020000001</v>
      </c>
      <c r="L213" s="67">
        <v>455.79199468000002</v>
      </c>
      <c r="M213" s="67">
        <v>429.691778</v>
      </c>
      <c r="N213" s="67">
        <v>44.285679999999999</v>
      </c>
      <c r="O213" s="67">
        <v>739.53359999999998</v>
      </c>
      <c r="P213" s="73">
        <f>SUM(B213:O213)</f>
        <v>2893.0351066599997</v>
      </c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s="2" customFormat="1" ht="12.75" x14ac:dyDescent="0.2">
      <c r="A214" s="67" t="s">
        <v>56</v>
      </c>
      <c r="B214" s="67">
        <v>4.3728467100000001</v>
      </c>
      <c r="C214" s="67">
        <v>81.103959060000008</v>
      </c>
      <c r="D214" s="67">
        <v>452.13444673999999</v>
      </c>
      <c r="E214" s="67">
        <v>320.94845313999997</v>
      </c>
      <c r="F214" s="67">
        <v>185.21587975999998</v>
      </c>
      <c r="G214" s="67">
        <v>113.42058790000002</v>
      </c>
      <c r="H214" s="67">
        <v>26.317409980000001</v>
      </c>
      <c r="I214" s="67">
        <v>12.24752193</v>
      </c>
      <c r="J214" s="67">
        <v>0</v>
      </c>
      <c r="K214" s="67">
        <v>41.693991540000006</v>
      </c>
      <c r="L214" s="67">
        <v>459.31199468</v>
      </c>
      <c r="M214" s="67">
        <v>429.691778</v>
      </c>
      <c r="N214" s="67">
        <v>44.285679999999999</v>
      </c>
      <c r="O214" s="67">
        <v>739.53359999999998</v>
      </c>
      <c r="P214" s="73">
        <f>SUM(B214:O214)</f>
        <v>2910.2781494399997</v>
      </c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</row>
    <row r="215" spans="1:41" s="55" customFormat="1" ht="12.75" x14ac:dyDescent="0.2">
      <c r="A215" s="63">
        <v>2025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73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55" customFormat="1" ht="12.75" x14ac:dyDescent="0.2">
      <c r="A216" s="67" t="s">
        <v>57</v>
      </c>
      <c r="B216" s="67">
        <v>4.2750165899999999</v>
      </c>
      <c r="C216" s="67">
        <v>81.903959060000005</v>
      </c>
      <c r="D216" s="67">
        <v>444.91013429999998</v>
      </c>
      <c r="E216" s="67">
        <v>320.59845314</v>
      </c>
      <c r="F216" s="67">
        <v>185.21587975999998</v>
      </c>
      <c r="G216" s="67">
        <v>113.39367068000001</v>
      </c>
      <c r="H216" s="67">
        <v>26.317409980000001</v>
      </c>
      <c r="I216" s="67">
        <v>12.247379</v>
      </c>
      <c r="J216" s="67">
        <v>0</v>
      </c>
      <c r="K216" s="67">
        <v>41.038083520000001</v>
      </c>
      <c r="L216" s="67">
        <v>457.36755024000001</v>
      </c>
      <c r="M216" s="67">
        <v>429.691778</v>
      </c>
      <c r="N216" s="67">
        <v>44.285679999999999</v>
      </c>
      <c r="O216" s="67">
        <v>739.53359999999998</v>
      </c>
      <c r="P216" s="73">
        <f>SUM(B216:O216)</f>
        <v>2900.7785942700002</v>
      </c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55" customFormat="1" ht="12.75" x14ac:dyDescent="0.2">
      <c r="A217" s="67" t="s">
        <v>58</v>
      </c>
      <c r="B217" s="67">
        <v>4.2651655799999997</v>
      </c>
      <c r="C217" s="67">
        <v>81.903959060000005</v>
      </c>
      <c r="D217" s="67">
        <v>449.68940906000006</v>
      </c>
      <c r="E217" s="67">
        <v>320.59845314</v>
      </c>
      <c r="F217" s="67">
        <v>186.15991724</v>
      </c>
      <c r="G217" s="67">
        <v>113.84404487</v>
      </c>
      <c r="H217" s="67">
        <v>29.52444998</v>
      </c>
      <c r="I217" s="67">
        <v>12.24976678</v>
      </c>
      <c r="J217" s="67">
        <v>0</v>
      </c>
      <c r="K217" s="67">
        <v>41.566431289999997</v>
      </c>
      <c r="L217" s="67">
        <v>457.36755024000001</v>
      </c>
      <c r="M217" s="67">
        <v>429.691778</v>
      </c>
      <c r="N217" s="67">
        <v>44.285679999999999</v>
      </c>
      <c r="O217" s="67">
        <v>739.53359999999998</v>
      </c>
      <c r="P217" s="73">
        <v>2910.6802052399999</v>
      </c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2" customFormat="1" ht="12.75" x14ac:dyDescent="0.2">
      <c r="A218" s="67" t="s">
        <v>47</v>
      </c>
      <c r="B218" s="19">
        <v>3.9783063600000004</v>
      </c>
      <c r="C218" s="19">
        <v>81.903959060000005</v>
      </c>
      <c r="D218" s="19">
        <v>449.85780296000001</v>
      </c>
      <c r="E218" s="19">
        <v>321.97404399999999</v>
      </c>
      <c r="F218" s="19">
        <v>185.37459724000001</v>
      </c>
      <c r="G218" s="19">
        <v>115.55665826000001</v>
      </c>
      <c r="H218" s="19">
        <v>29.52444998</v>
      </c>
      <c r="I218" s="19">
        <v>11.397269260000002</v>
      </c>
      <c r="J218" s="19">
        <v>0</v>
      </c>
      <c r="K218" s="19">
        <v>41.566431289999997</v>
      </c>
      <c r="L218" s="19">
        <v>478.93918308000002</v>
      </c>
      <c r="M218" s="19">
        <v>429.691778</v>
      </c>
      <c r="N218" s="19">
        <v>44.285679999999999</v>
      </c>
      <c r="O218" s="19">
        <v>739.53359999999998</v>
      </c>
      <c r="P218" s="73">
        <v>2933.5837594900004</v>
      </c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2" customFormat="1" ht="12.75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2" customFormat="1" ht="12.75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2" customFormat="1" ht="12.75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2" customFormat="1" ht="12.75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2" customFormat="1" ht="12.75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2" customFormat="1" ht="12.75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2" customFormat="1" ht="12.75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2" customFormat="1" ht="12.75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2" customFormat="1" ht="12.75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2" customFormat="1" ht="12.75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2" customFormat="1" ht="12.75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2" customFormat="1" ht="12.75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2" customFormat="1" ht="12.75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2" customFormat="1" ht="12.75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2" customFormat="1" ht="12.75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2" customFormat="1" ht="12.75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2" customFormat="1" ht="12.75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2" customFormat="1" ht="12.75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2" customFormat="1" ht="12.75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2" customFormat="1" ht="12.75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2" customFormat="1" ht="12.75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2" customFormat="1" ht="12.75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2" customFormat="1" ht="12.75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2" customFormat="1" ht="12.75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2" customFormat="1" ht="12.75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2" customFormat="1" ht="12.75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2" customFormat="1" ht="12.75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2" customFormat="1" ht="12.75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2" customFormat="1" ht="12.75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2" customFormat="1" ht="12.75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2" customFormat="1" ht="12.75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2" customFormat="1" ht="12.75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2" customFormat="1" ht="12.75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2" customFormat="1" ht="12.75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2" customFormat="1" ht="12.75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2" customFormat="1" ht="12.75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2" customFormat="1" ht="12.75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2" customFormat="1" ht="12.75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2" customFormat="1" ht="12.75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2" customFormat="1" ht="12.75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2" customFormat="1" ht="12.75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2" customFormat="1" ht="12.75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2" customFormat="1" ht="12.75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2" customFormat="1" ht="12.75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2" customFormat="1" ht="12.75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2" customFormat="1" ht="12.75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2" customFormat="1" ht="12.75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2" customFormat="1" ht="12.75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2" customFormat="1" ht="12.75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2" customFormat="1" ht="12.75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2" customFormat="1" ht="12.75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2" customFormat="1" ht="12.75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2" customFormat="1" ht="12.75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2" customFormat="1" ht="12.75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2" customFormat="1" ht="12.75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2" customFormat="1" ht="12.75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2" customFormat="1" ht="12.7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2" customFormat="1" ht="12.75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2" customFormat="1" ht="12.75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2" customFormat="1" ht="12.75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2" customFormat="1" ht="12.75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2" customFormat="1" ht="12.75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2" customFormat="1" ht="12.75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2" customFormat="1" ht="12.75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2" customFormat="1" ht="12.75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2" customFormat="1" ht="12.75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2" customFormat="1" ht="12.75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2" customFormat="1" ht="12.75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2" customFormat="1" ht="12.75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2" customFormat="1" ht="12.75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2" customFormat="1" ht="12.75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2" customFormat="1" ht="12.75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2" customFormat="1" ht="12.75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2" customFormat="1" ht="12.75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2" customFormat="1" ht="12.75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2" customFormat="1" ht="12.75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2" customFormat="1" ht="12.75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2" customFormat="1" ht="12.75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2" customFormat="1" ht="12.75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2" customFormat="1" ht="12.75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2" customFormat="1" ht="12.75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2" customFormat="1" ht="12.75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2" customFormat="1" ht="12.75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2" customFormat="1" ht="12.75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2" customFormat="1" ht="12.75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2" customFormat="1" ht="12.75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2" customFormat="1" ht="12.75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2" customFormat="1" ht="12.75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2" customFormat="1" ht="12.75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2" customFormat="1" ht="12.75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2" customFormat="1" ht="12.75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2" customFormat="1" ht="12.75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2" customFormat="1" ht="12.75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2" customFormat="1" ht="12.75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2" customFormat="1" ht="12.75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2" customFormat="1" ht="12.75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2" customFormat="1" ht="12.75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2" customFormat="1" ht="12.75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2" customFormat="1" ht="12.75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2" customFormat="1" ht="12.75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2" customFormat="1" ht="12.75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2" customFormat="1" ht="12.75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2" customFormat="1" ht="12.75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2" customFormat="1" ht="12.75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2" customFormat="1" ht="12.75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2" customFormat="1" ht="12.75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2" customFormat="1" ht="12.75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2" customFormat="1" ht="12.75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2" customFormat="1" ht="12.75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2" customFormat="1" ht="12.75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2" customFormat="1" ht="12.75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2" customFormat="1" ht="12.75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2" customFormat="1" ht="12.75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2" customFormat="1" ht="12.75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2" customFormat="1" ht="12.75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2" customFormat="1" ht="12.75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2" customFormat="1" ht="12.75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2" customFormat="1" ht="12.75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2" customFormat="1" ht="12.75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2" customFormat="1" ht="12.75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2" customFormat="1" ht="12.75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2" customFormat="1" ht="12.75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2" customFormat="1" ht="12.75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2" customFormat="1" ht="12.75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2" customFormat="1" ht="12.75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2" customFormat="1" ht="12.75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2" customFormat="1" ht="12.75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2" customFormat="1" ht="12.75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2" customFormat="1" ht="12.75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2" customFormat="1" ht="12.75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2" customFormat="1" ht="12.75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2" customFormat="1" ht="12.75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2" customFormat="1" ht="12.75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2" customFormat="1" ht="12.75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2" customFormat="1" ht="12.75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2" customFormat="1" ht="12.75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2" customFormat="1" ht="12.75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2" customFormat="1" ht="12.75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2" customFormat="1" ht="12.75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2" customFormat="1" ht="12.75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2" customFormat="1" ht="12.75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2" customFormat="1" ht="12.75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2" customFormat="1" ht="12.75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2" customFormat="1" ht="12.75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2" customFormat="1" ht="12.75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2" customFormat="1" ht="12.75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2" customFormat="1" ht="12.75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2" customFormat="1" ht="12.75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2" customFormat="1" ht="12.75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2" customFormat="1" ht="12.75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2" customFormat="1" ht="12.75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2" customFormat="1" ht="12.75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2" customFormat="1" ht="12.75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2" customFormat="1" ht="12.75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2" customFormat="1" ht="12.75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2" customFormat="1" ht="12.75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2" customFormat="1" ht="12.75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2" customFormat="1" ht="12.75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2" customFormat="1" ht="12.75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2" customFormat="1" ht="12.75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2" customFormat="1" ht="12.75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2" customFormat="1" ht="12.75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2" customFormat="1" ht="12.75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2" customFormat="1" ht="12.75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2" customFormat="1" ht="12.75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2" customFormat="1" ht="12.75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2" customFormat="1" ht="12.75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2" customFormat="1" ht="12.75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2" customFormat="1" ht="12.75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2" customFormat="1" ht="12.75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2" customForma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s="2" customForma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2" customForma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s="2" customForma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s="2" customForma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s="2" customForma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s="2" customForma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2" customForma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s="2" customForma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s="2" customForma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2" customForma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s="2" customForma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s="2" customForma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2" customForma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s="2" customForma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s="2" customForma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s="2" customForma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s="2" customForma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s="2" customForma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s="2" customForma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s="2" customForma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s="2" customForma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s="2" customForma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2" customForma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s="2" customForma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s="2" customForma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s="2" customForma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s="2" customForma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s="2" customForma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s="2" customForma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2" customForma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s="2" customForma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s="2" customForma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s="2" customForma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s="2" customForma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s="2" customForma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s="2" customForma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2" customForma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s="2" customForma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2" customForma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s="2" customForma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s="2" customForma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s="2" customForma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s="2" customForma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s="2" customForma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s="2" customForma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2" customForma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s="2" customForma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s="2" customForma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s="2" customForma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s="2" customForma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2" customForma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s="2" customForma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s="2" customForma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s="2" customForma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2" customForma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s="2" customForma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2" customForma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s="2" customForma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s="2" customForma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2" customForma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s="2" customForma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s="2" customForma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s="2" customForma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s="2" customForma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s="2" customForma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s="2" customForma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s="2" customForma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s="2" customForma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s="2" customForma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s="2" customForma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2" customForma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s="2" customForma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s="2" customForma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s="2" customForma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s="2" customForma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s="2" customForma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s="2" customForma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s="2" customForma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s="2" customForma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s="2" customForma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2" customForma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s="2" customForma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s="2" customForma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s="2" customForma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s="2" customForma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s="2" customForma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s="2" customForma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s="2" customForma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s="2" customForma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s="2" customForma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s="2" customForma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s="2" customForma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s="2" customForma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s="2" customForma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s="2" customForma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s="2" customForma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s="2" customForma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2" customForma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2" customForma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s="2" customForma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s="2" customForma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s="2" customForma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s="2" customForma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2" customForma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s="2" customForma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s="2" customForma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s="2" customForma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s="2" customForma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s="2" customForma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s="2" customForma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2" customForma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s="2" customForma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s="2" customForma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s="2" customForma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s="2" customForma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s="2" customForma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s="2" customForma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s="2" customForma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s="2" customForma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2" customForma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s="2" customForma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s="2" customForma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s="2" customForma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2" customForma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s="2" customForma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s="2" customForma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s="2" customForma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s="2" customForma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s="2" customForma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s="2" customForma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s="2" customForma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s="2" customForma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s="2" customForma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s="2" customForma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s="2" customForma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s="2" customForma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s="2" customForma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2" customForma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s="2" customForma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s="2" customForma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s="2" customForma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s="2" customForma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2" customForma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s="2" customForma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s="2" customForma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s="2" customForma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s="2" customForma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s="2" customForma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s="2" customForma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s="2" customForma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s="2" customForma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s="2" customForma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s="2" customForma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s="2" customForma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2" customForma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s="2" customForma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s="2" customForma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s="2" customForma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s="2" customForma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s="2" customForma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2" customForma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s="2" customForma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s="2" customForma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s="2" customForma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s="2" customForma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s="2" customForma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s="2" customForma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2" customForma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s="2" customForma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s="2" customForma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s="2" customForma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s="2" customForma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s="2" customForma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s="2" customForma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s="2" customForma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2" customForma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s="2" customForma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s="2" customForma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s="2" customForma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s="2" customForma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s="2" customForma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2" customForma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s="2" customForma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s="2" customForma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s="2" customForma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s="2" customForma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s="2" customForma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s="2" customForma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s="2" customForma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s="2" customForma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s="2" customForma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s="2" customForma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s="2" customForma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s="2" customForma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s="2" customForma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s="2" customForma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s="2" customForma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s="2" customForma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s="2" customForma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s="2" customForma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s="2" customForma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s="2" customForma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s="2" customForma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s="2" customForma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s="2" customForma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s="2" customForma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s="2" customForma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s="2" customForma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s="2" customForma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s="2" customForma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s="2" customForma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s="2" customForma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s="2" customForma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s="2" customForma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s="2" customForma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s="2" customForma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s="2" customForma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s="2" customForma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s="2" customForma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s="2" customForma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s="2" customForma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s="2" customForma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s="2" customForma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s="2" customForma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s="2" customForma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s="2" customForma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s="2" customForma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s="2" customForma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s="2" customForma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s="2" customForma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s="2" customForma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s="2" customForma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s="2" customForma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s="2" customForma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s="2" customForma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s="2" customForma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s="2" customForma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s="2" customForma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s="2" customForma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s="2" customForma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s="2" customForma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s="2" customForma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s="2" customForma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s="2" customForma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s="2" customForma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s="2" customForma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s="2" customForma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s="2" customForma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s="2" customForma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s="2" customForma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s="2" customForma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s="2" customForma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s="2" customForma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s="2" customForma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s="2" customForma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s="2" customForma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s="2" customForma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s="2" customForma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s="2" customForma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s="2" customForma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s="2" customForma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s="2" customForma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s="2" customForma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s="2" customForma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s="2" customForma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s="2" customForma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s="2" customForma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s="2" customForma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2" customForma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s="2" customForma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s="2" customForma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s="2" customForma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s="2" customForma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s="2" customForma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2" customForma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s="2" customForma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s="2" customForma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s="2" customForma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s="2" customForma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s="2" customForma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s="2" customForma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s="2" customForma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s="2" customForma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s="2" customForma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s="2" customForma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s="2" customForma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s="2" customForma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s="2" customForma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s="2" customForma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s="2" customForma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s="2" customForma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s="2" customForma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s="2" customForma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s="2" customForma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s="2" customForma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s="2" customForma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s="2" customForma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s="2" customForma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s="2" customForma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s="2" customForma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s="2" customForma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s="2" customForma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s="2" customForma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s="2" customForma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s="2" customForma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s="2" customForma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s="2" customForma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s="2" customForma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s="2" customForma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s="2" customForma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s="2" customForma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s="2" customForma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s="2" customForma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s="2" customForma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s="2" customForma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s="2" customForma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s="2" customForma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s="2" customForma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s="2" customForma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s="2" customForma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s="2" customForma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s="2" customForma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s="2" customForma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s="2" customForma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s="2" customForma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s="2" customForma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s="2" customForma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s="2" customForma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s="2" customForma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s="2" customForma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s="2" customForma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s="2" customForma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s="2" customForma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s="2" customForma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s="2" customForma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s="2" customForma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s="2" customForma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s="2" customForma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s="2" customForma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s="2" customForma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s="2" customForma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s="2" customForma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s="2" customForma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s="2" customForma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s="2" customForma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s="2" customForma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s="2" customForma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s="2" customForma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s="2" customForma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s="2" customForma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s="2" customForma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s="2" customForma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s="2" customForma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s="2" customForma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s="2" customForma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s="2" customForma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s="2" customForma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s="2" customForma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s="2" customForma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s="2" customForma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s="2" customForma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s="2" customForma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s="2" customForma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s="2" customForma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s="2" customForma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s="2" customForma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s="2" customForma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s="2" customForma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s="2" customForma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s="2" customForma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s="2" customForma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s="2" customForma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s="2" customForma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s="2" customForma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s="2" customForma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s="2" customForma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s="2" customForma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s="2" customForma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s="2" customForma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s="2" customForma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s="2" customForma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s="2" customForma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s="2" customForma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s="2" customForma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s="2" customForma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s="2" customForma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s="2" customForma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s="2" customForma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s="2" customForma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s="2" customForma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s="2" customForma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s="2" customForma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s="2" customForma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s="2" customForma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s="2" customForma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s="2" customForma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s="2" customForma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s="2" customForma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s="2" customForma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s="2" customForma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s="2" customForma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s="2" customForma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s="2" customForma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s="2" customForma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s="2" customForma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s="2" customForma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s="2" customForma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s="2" customForma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s="2" customForma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s="2" customForma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s="2" customForma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s="2" customForma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s="2" customForma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s="2" customForma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s="2" customForma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s="2" customForma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s="2" customForma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s="2" customForma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s="2" customForma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s="2" customForma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s="2" customForma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s="2" customForma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s="2" customForma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s="2" customForma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s="2" customForma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s="2" customForma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s="2" customForma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s="2" customForma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s="2" customForma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s="2" customForma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s="2" customForma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s="2" customForma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s="2" customForma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s="2" customForma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s="2" customForma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s="2" customForma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s="2" customForma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s="2" customForma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s="2" customForma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s="2" customForma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s="2" customForma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s="2" customForma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s="2" customForma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s="2" customForma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s="2" customForma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s="2" customForma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s="2" customForma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s="2" customForma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s="2" customForma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s="2" customForma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s="2" customForma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s="2" customForma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s="2" customForma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s="2" customForma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</sheetData>
  <mergeCells count="3">
    <mergeCell ref="A1:P1"/>
    <mergeCell ref="B4:G4"/>
    <mergeCell ref="J4:M4"/>
  </mergeCells>
  <phoneticPr fontId="14" type="noConversion"/>
  <pageMargins left="0.7" right="0.7" top="0.75" bottom="0.75" header="0.3" footer="0.3"/>
  <pageSetup paperSize="5" orientation="landscape" r:id="rId1"/>
  <rowBreaks count="5" manualBreakCount="5">
    <brk id="32" max="16383" man="1"/>
    <brk id="71" max="16383" man="1"/>
    <brk id="110" max="16383" man="1"/>
    <brk id="136" max="16383" man="1"/>
    <brk id="1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GridLines="0" workbookViewId="0">
      <selection activeCell="M17" sqref="M17"/>
    </sheetView>
  </sheetViews>
  <sheetFormatPr defaultColWidth="9" defaultRowHeight="15" x14ac:dyDescent="0.2"/>
  <cols>
    <col min="1" max="8" width="9" style="46"/>
    <col min="9" max="9" width="15.25" style="46" customWidth="1"/>
    <col min="10" max="16384" width="9" style="46"/>
  </cols>
  <sheetData>
    <row r="1" spans="1:9" ht="15.75" x14ac:dyDescent="0.25">
      <c r="A1" s="48" t="s">
        <v>79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4.45" customHeight="1" x14ac:dyDescent="0.2">
      <c r="A3" s="47" t="s">
        <v>62</v>
      </c>
      <c r="B3" s="47"/>
      <c r="C3" s="47"/>
      <c r="D3" s="47"/>
      <c r="E3" s="47"/>
      <c r="F3" s="47"/>
      <c r="G3" s="47"/>
      <c r="H3" s="47"/>
      <c r="I3" s="47"/>
    </row>
    <row r="4" spans="1:9" ht="14.45" customHeight="1" x14ac:dyDescent="0.2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5" spans="1:9" ht="14.45" customHeigh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s="47" customFormat="1" ht="14.45" customHeight="1" x14ac:dyDescent="0.2">
      <c r="A6" s="47" t="s">
        <v>64</v>
      </c>
    </row>
    <row r="7" spans="1:9" s="47" customFormat="1" ht="14.45" customHeight="1" x14ac:dyDescent="0.2">
      <c r="A7" s="47" t="s">
        <v>65</v>
      </c>
    </row>
    <row r="8" spans="1:9" ht="14.45" customHeight="1" x14ac:dyDescent="0.2">
      <c r="A8" s="47"/>
      <c r="B8" s="47"/>
      <c r="C8" s="47"/>
      <c r="D8" s="47"/>
      <c r="E8" s="47"/>
      <c r="F8" s="47"/>
      <c r="G8" s="47"/>
      <c r="H8" s="47"/>
      <c r="I8" s="47"/>
    </row>
    <row r="9" spans="1:9" s="47" customFormat="1" ht="14.45" customHeight="1" x14ac:dyDescent="0.2">
      <c r="A9" s="47" t="s">
        <v>66</v>
      </c>
    </row>
    <row r="10" spans="1:9" s="47" customFormat="1" ht="14.45" customHeight="1" x14ac:dyDescent="0.2">
      <c r="A10" s="47" t="s">
        <v>67</v>
      </c>
    </row>
    <row r="11" spans="1:9" s="47" customFormat="1" ht="14.45" customHeight="1" x14ac:dyDescent="0.2"/>
    <row r="12" spans="1:9" s="47" customFormat="1" ht="14.45" customHeight="1" x14ac:dyDescent="0.2">
      <c r="A12" s="47" t="s">
        <v>69</v>
      </c>
    </row>
    <row r="13" spans="1:9" ht="14.45" customHeight="1" x14ac:dyDescent="0.2">
      <c r="A13" s="47" t="s">
        <v>70</v>
      </c>
      <c r="B13" s="47"/>
      <c r="C13" s="47"/>
      <c r="D13" s="47"/>
      <c r="E13" s="47"/>
      <c r="F13" s="47"/>
      <c r="G13" s="47"/>
      <c r="H13" s="47"/>
      <c r="I13" s="47"/>
    </row>
    <row r="14" spans="1:9" ht="14.45" customHeight="1" x14ac:dyDescent="0.2">
      <c r="A14" s="49"/>
      <c r="B14" s="47"/>
      <c r="C14" s="47"/>
      <c r="D14" s="47"/>
      <c r="E14" s="47"/>
      <c r="F14" s="47"/>
      <c r="G14" s="47"/>
      <c r="H14" s="47"/>
      <c r="I14" s="47"/>
    </row>
    <row r="15" spans="1:9" s="47" customFormat="1" ht="14.45" customHeight="1" x14ac:dyDescent="0.2">
      <c r="A15" s="47" t="s">
        <v>68</v>
      </c>
    </row>
    <row r="16" spans="1:9" s="47" customFormat="1" ht="14.45" customHeight="1" x14ac:dyDescent="0.2">
      <c r="A16" s="47" t="s">
        <v>71</v>
      </c>
    </row>
    <row r="17" spans="1:9" ht="14.45" customHeight="1" x14ac:dyDescent="0.2">
      <c r="A17" s="47" t="s">
        <v>72</v>
      </c>
      <c r="B17" s="47"/>
      <c r="C17" s="47"/>
      <c r="D17" s="47"/>
      <c r="E17" s="47"/>
      <c r="F17" s="47"/>
      <c r="G17" s="47"/>
      <c r="H17" s="47"/>
      <c r="I17" s="47"/>
    </row>
    <row r="18" spans="1:9" ht="14.45" customHeight="1" x14ac:dyDescent="0.2">
      <c r="A18" s="47" t="s">
        <v>73</v>
      </c>
      <c r="B18" s="47"/>
      <c r="C18" s="47"/>
      <c r="D18" s="47"/>
      <c r="E18" s="47"/>
      <c r="F18" s="47"/>
      <c r="G18" s="47"/>
      <c r="H18" s="47"/>
      <c r="I18" s="47"/>
    </row>
    <row r="19" spans="1:9" ht="14.45" customHeight="1" x14ac:dyDescent="0.2">
      <c r="A19" s="49"/>
      <c r="B19" s="47"/>
      <c r="C19" s="47"/>
      <c r="D19" s="47"/>
      <c r="E19" s="47"/>
      <c r="F19" s="47"/>
      <c r="G19" s="47"/>
      <c r="H19" s="47"/>
      <c r="I19" s="47"/>
    </row>
    <row r="20" spans="1:9" s="47" customFormat="1" ht="14.45" customHeight="1" x14ac:dyDescent="0.2">
      <c r="A20" s="47" t="s">
        <v>74</v>
      </c>
    </row>
    <row r="21" spans="1:9" s="47" customFormat="1" ht="14.45" customHeight="1" x14ac:dyDescent="0.2">
      <c r="A21" s="47" t="s">
        <v>75</v>
      </c>
    </row>
    <row r="22" spans="1:9" s="47" customFormat="1" ht="14.45" customHeight="1" x14ac:dyDescent="0.2"/>
    <row r="23" spans="1:9" s="47" customFormat="1" ht="14.45" customHeight="1" x14ac:dyDescent="0.2">
      <c r="A23" s="47" t="s">
        <v>76</v>
      </c>
    </row>
    <row r="24" spans="1:9" s="47" customFormat="1" ht="14.45" customHeight="1" x14ac:dyDescent="0.2">
      <c r="A24" s="47" t="s">
        <v>77</v>
      </c>
    </row>
    <row r="25" spans="1:9" s="47" customFormat="1" ht="14.45" customHeight="1" x14ac:dyDescent="0.2"/>
    <row r="26" spans="1:9" s="47" customFormat="1" ht="14.45" customHeight="1" x14ac:dyDescent="0.2">
      <c r="A26" s="47" t="s">
        <v>60</v>
      </c>
    </row>
    <row r="27" spans="1:9" s="47" customFormat="1" ht="14.45" customHeight="1" x14ac:dyDescent="0.2"/>
    <row r="28" spans="1:9" s="47" customFormat="1" ht="14.45" customHeight="1" x14ac:dyDescent="0.2">
      <c r="A28" s="47" t="s">
        <v>61</v>
      </c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1987-2001</vt:lpstr>
      <vt:lpstr> 2002-2008</vt:lpstr>
      <vt:lpstr>2009-2024 </vt:lpstr>
      <vt:lpstr>Notes</vt:lpstr>
      <vt:lpstr>'2009-2024 '!Print_Area</vt:lpstr>
      <vt:lpstr>Notes!Print_Area</vt:lpstr>
      <vt:lpstr>' 2002-2008'!Print_Titles</vt:lpstr>
      <vt:lpstr>'1987-2001'!Print_Titles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2024-06-13T16:04:13Z</cp:lastPrinted>
  <dcterms:created xsi:type="dcterms:W3CDTF">2001-12-19T20:40:01Z</dcterms:created>
  <dcterms:modified xsi:type="dcterms:W3CDTF">2025-05-15T19:55:24Z</dcterms:modified>
</cp:coreProperties>
</file>