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W:\Draft Content\3.0 Rates &amp; Statistics\New Sitefinity 3.0 Rates and Statistics\3.5 Public Finance\"/>
    </mc:Choice>
  </mc:AlternateContent>
  <xr:revisionPtr revIDLastSave="0" documentId="13_ncr:1_{6B438D5F-5FE1-416B-81E9-95B2B18F957E}" xr6:coauthVersionLast="47" xr6:coauthVersionMax="47" xr10:uidLastSave="{00000000-0000-0000-0000-000000000000}"/>
  <bookViews>
    <workbookView xWindow="-28920" yWindow="-120" windowWidth="29040" windowHeight="15720" activeTab="2" xr2:uid="{00000000-000D-0000-FFFF-FFFF00000000}"/>
  </bookViews>
  <sheets>
    <sheet name="1987-2001" sheetId="4" r:id="rId1"/>
    <sheet name=" 2002-2008" sheetId="8" r:id="rId2"/>
    <sheet name="2009-2024 " sheetId="9" r:id="rId3"/>
    <sheet name="Notes" sheetId="7" r:id="rId4"/>
  </sheets>
  <definedNames>
    <definedName name="A" localSheetId="0">'1987-2001'!#REF!</definedName>
    <definedName name="A">#REF!</definedName>
    <definedName name="_xlnm.Print_Area" localSheetId="1">' 2002-2008'!#REF!</definedName>
    <definedName name="_xlnm.Print_Area" localSheetId="2">'2009-2024 '!$A$1:$P$32</definedName>
    <definedName name="_xlnm.Print_Area" localSheetId="3">Notes!$A$1:$I$29</definedName>
    <definedName name="Print_Area_MI" localSheetId="0">'1987-2001'!#REF!</definedName>
    <definedName name="_xlnm.Print_Titles" localSheetId="1">' 2002-2008'!$1:$6</definedName>
    <definedName name="_xlnm.Print_Titles" localSheetId="0">'1987-2001'!$1:$7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21" i="9" l="1"/>
  <c r="P220" i="9" l="1"/>
  <c r="P219" i="9"/>
  <c r="P218" i="9"/>
  <c r="P217" i="9"/>
  <c r="P216" i="9" l="1"/>
  <c r="P214" i="9"/>
  <c r="P213" i="9"/>
  <c r="P212" i="9" l="1"/>
  <c r="P210" i="9"/>
  <c r="P211" i="9"/>
  <c r="P136" i="9"/>
  <c r="P152" i="9"/>
  <c r="P153" i="9"/>
  <c r="P154" i="9"/>
  <c r="P155" i="9"/>
  <c r="P156" i="9"/>
  <c r="P157" i="9"/>
  <c r="P158" i="9"/>
  <c r="P159" i="9"/>
  <c r="P160" i="9"/>
  <c r="P161" i="9"/>
  <c r="P162" i="9"/>
  <c r="P151" i="9"/>
  <c r="P207" i="9" l="1"/>
  <c r="P209" i="9" l="1"/>
  <c r="P208" i="9"/>
  <c r="P135" i="9"/>
  <c r="P116" i="9"/>
  <c r="P9" i="9"/>
  <c r="P10" i="9"/>
  <c r="P11" i="9"/>
  <c r="P12" i="9"/>
  <c r="P13" i="9"/>
  <c r="P14" i="9"/>
  <c r="P15" i="9"/>
  <c r="P16" i="9"/>
  <c r="P17" i="9"/>
  <c r="P18" i="9"/>
  <c r="P19" i="9"/>
  <c r="P21" i="9"/>
  <c r="P22" i="9"/>
  <c r="P23" i="9"/>
  <c r="P24" i="9"/>
  <c r="P25" i="9"/>
  <c r="P26" i="9"/>
  <c r="P27" i="9"/>
  <c r="P28" i="9"/>
  <c r="P29" i="9"/>
  <c r="P30" i="9"/>
  <c r="P31" i="9"/>
  <c r="P32" i="9"/>
  <c r="P34" i="9"/>
  <c r="P35" i="9"/>
  <c r="P36" i="9"/>
  <c r="P37" i="9"/>
  <c r="P38" i="9"/>
  <c r="P39" i="9"/>
  <c r="P40" i="9"/>
  <c r="P41" i="9"/>
  <c r="P42" i="9"/>
  <c r="P43" i="9"/>
  <c r="P44" i="9"/>
  <c r="P45" i="9"/>
  <c r="P47" i="9"/>
  <c r="P48" i="9"/>
  <c r="P49" i="9"/>
  <c r="P50" i="9"/>
  <c r="P51" i="9"/>
  <c r="P52" i="9"/>
  <c r="P53" i="9"/>
  <c r="P54" i="9"/>
  <c r="P55" i="9"/>
  <c r="P56" i="9"/>
  <c r="P57" i="9"/>
  <c r="P58" i="9"/>
  <c r="P60" i="9"/>
  <c r="P61" i="9"/>
  <c r="P62" i="9"/>
  <c r="P63" i="9"/>
  <c r="P64" i="9"/>
  <c r="P65" i="9"/>
  <c r="P66" i="9"/>
  <c r="P67" i="9"/>
  <c r="P68" i="9"/>
  <c r="P69" i="9"/>
  <c r="P70" i="9"/>
  <c r="P71" i="9"/>
  <c r="P73" i="9"/>
  <c r="P74" i="9"/>
  <c r="P75" i="9"/>
  <c r="P76" i="9"/>
  <c r="P77" i="9"/>
  <c r="P78" i="9"/>
  <c r="P79" i="9"/>
  <c r="P80" i="9"/>
  <c r="P81" i="9"/>
  <c r="P82" i="9"/>
  <c r="P83" i="9"/>
  <c r="P84" i="9"/>
  <c r="P86" i="9"/>
  <c r="P87" i="9"/>
  <c r="P88" i="9"/>
  <c r="P89" i="9"/>
  <c r="P90" i="9"/>
  <c r="P91" i="9"/>
  <c r="P92" i="9"/>
  <c r="P93" i="9"/>
  <c r="P94" i="9"/>
  <c r="P95" i="9"/>
  <c r="P96" i="9"/>
  <c r="P97" i="9"/>
  <c r="P99" i="9"/>
  <c r="P100" i="9"/>
  <c r="P101" i="9"/>
  <c r="P102" i="9"/>
  <c r="P103" i="9"/>
  <c r="P104" i="9"/>
  <c r="P105" i="9"/>
  <c r="P106" i="9"/>
  <c r="P107" i="9"/>
  <c r="P108" i="9"/>
  <c r="P109" i="9"/>
  <c r="P110" i="9"/>
  <c r="P112" i="9"/>
  <c r="P113" i="9"/>
  <c r="P114" i="9"/>
  <c r="P115" i="9"/>
  <c r="P117" i="9"/>
  <c r="P118" i="9"/>
  <c r="P119" i="9"/>
  <c r="P120" i="9"/>
  <c r="P121" i="9"/>
  <c r="P122" i="9"/>
  <c r="P123" i="9"/>
  <c r="P125" i="9"/>
  <c r="P126" i="9"/>
  <c r="P127" i="9"/>
  <c r="P128" i="9"/>
  <c r="P129" i="9"/>
  <c r="P130" i="9"/>
  <c r="P131" i="9"/>
  <c r="P132" i="9"/>
  <c r="P133" i="9"/>
  <c r="P134" i="9"/>
  <c r="P138" i="9"/>
  <c r="P139" i="9"/>
  <c r="P140" i="9"/>
  <c r="P141" i="9"/>
  <c r="P142" i="9"/>
  <c r="P143" i="9"/>
  <c r="P144" i="9"/>
  <c r="P145" i="9"/>
  <c r="P146" i="9"/>
  <c r="P147" i="9"/>
  <c r="P148" i="9"/>
  <c r="P149" i="9"/>
  <c r="P164" i="9"/>
  <c r="P165" i="9"/>
  <c r="P166" i="9"/>
  <c r="P167" i="9"/>
  <c r="P168" i="9"/>
  <c r="P169" i="9"/>
  <c r="P170" i="9"/>
  <c r="P171" i="9"/>
  <c r="P172" i="9"/>
  <c r="P173" i="9"/>
  <c r="P174" i="9"/>
  <c r="P175" i="9"/>
  <c r="P177" i="9"/>
  <c r="P178" i="9"/>
  <c r="P179" i="9"/>
  <c r="P180" i="9"/>
  <c r="P181" i="9"/>
  <c r="P182" i="9"/>
  <c r="P183" i="9"/>
  <c r="P184" i="9"/>
  <c r="P185" i="9"/>
  <c r="P186" i="9"/>
  <c r="P187" i="9"/>
  <c r="P188" i="9"/>
  <c r="P190" i="9"/>
  <c r="P191" i="9"/>
  <c r="P192" i="9"/>
  <c r="P193" i="9"/>
  <c r="P194" i="9"/>
  <c r="P195" i="9"/>
  <c r="P196" i="9"/>
  <c r="P197" i="9"/>
  <c r="P198" i="9"/>
  <c r="P199" i="9"/>
  <c r="P200" i="9"/>
  <c r="P201" i="9"/>
  <c r="P203" i="9"/>
  <c r="P205" i="9"/>
  <c r="P206" i="9"/>
  <c r="P8" i="9"/>
  <c r="O11" i="8" l="1"/>
  <c r="O12" i="8"/>
  <c r="O13" i="8"/>
  <c r="O14" i="8"/>
  <c r="O97" i="8"/>
  <c r="O96" i="8"/>
  <c r="O95" i="8"/>
  <c r="O94" i="8"/>
  <c r="O93" i="8"/>
  <c r="O92" i="8"/>
  <c r="O91" i="8"/>
  <c r="O90" i="8"/>
  <c r="O89" i="8"/>
  <c r="O88" i="8"/>
  <c r="O87" i="8"/>
  <c r="O86" i="8"/>
  <c r="O84" i="8"/>
  <c r="O83" i="8"/>
  <c r="O82" i="8"/>
  <c r="O81" i="8"/>
  <c r="O80" i="8"/>
  <c r="O79" i="8"/>
  <c r="O78" i="8"/>
  <c r="O77" i="8"/>
  <c r="O76" i="8"/>
  <c r="O75" i="8"/>
  <c r="O74" i="8"/>
  <c r="O73" i="8"/>
  <c r="O71" i="8"/>
  <c r="O70" i="8"/>
  <c r="O69" i="8"/>
  <c r="O68" i="8"/>
  <c r="O67" i="8"/>
  <c r="O66" i="8"/>
  <c r="O65" i="8"/>
  <c r="O64" i="8"/>
  <c r="O63" i="8"/>
  <c r="O62" i="8"/>
  <c r="O61" i="8"/>
  <c r="O60" i="8"/>
  <c r="O58" i="8"/>
  <c r="D57" i="8"/>
  <c r="O57" i="8" s="1"/>
  <c r="D56" i="8"/>
  <c r="O56" i="8" s="1"/>
  <c r="O55" i="8"/>
  <c r="O54" i="8"/>
  <c r="O53" i="8"/>
  <c r="O52" i="8"/>
  <c r="O51" i="8"/>
  <c r="O50" i="8"/>
  <c r="O49" i="8"/>
  <c r="O48" i="8"/>
  <c r="O47" i="8"/>
  <c r="O45" i="8"/>
  <c r="O44" i="8"/>
  <c r="O43" i="8"/>
  <c r="L42" i="8"/>
  <c r="O42" i="8" s="1"/>
  <c r="L41" i="8"/>
  <c r="O41" i="8" s="1"/>
  <c r="O40" i="8"/>
  <c r="L39" i="8"/>
  <c r="O39" i="8" s="1"/>
  <c r="L38" i="8"/>
  <c r="O38" i="8" s="1"/>
  <c r="L37" i="8"/>
  <c r="O37" i="8" s="1"/>
  <c r="L36" i="8"/>
  <c r="O36" i="8" s="1"/>
  <c r="L35" i="8"/>
  <c r="O35" i="8" s="1"/>
  <c r="L34" i="8"/>
  <c r="O34" i="8" s="1"/>
  <c r="N32" i="8"/>
  <c r="L32" i="8"/>
  <c r="N31" i="8"/>
  <c r="L31" i="8"/>
  <c r="N30" i="8"/>
  <c r="L30" i="8"/>
  <c r="N29" i="8"/>
  <c r="L29" i="8"/>
  <c r="N28" i="8"/>
  <c r="L28" i="8"/>
  <c r="N27" i="8"/>
  <c r="L27" i="8"/>
  <c r="I26" i="8"/>
  <c r="H26" i="8"/>
  <c r="D26" i="8"/>
  <c r="O25" i="8"/>
  <c r="O24" i="8"/>
  <c r="O23" i="8"/>
  <c r="O22" i="8"/>
  <c r="O21" i="8"/>
  <c r="O19" i="8"/>
  <c r="O18" i="8"/>
  <c r="O17" i="8"/>
  <c r="O16" i="8"/>
  <c r="O15" i="8"/>
  <c r="O10" i="8"/>
  <c r="O9" i="8"/>
  <c r="O8" i="8"/>
  <c r="F133" i="4"/>
  <c r="O28" i="8" l="1"/>
  <c r="O29" i="8"/>
  <c r="O30" i="8"/>
  <c r="O31" i="8"/>
  <c r="O32" i="8"/>
  <c r="O26" i="8"/>
  <c r="O27" i="8"/>
  <c r="O200" i="4"/>
  <c r="O199" i="4"/>
  <c r="O198" i="4"/>
  <c r="O197" i="4"/>
  <c r="O196" i="4"/>
  <c r="O195" i="4"/>
  <c r="O194" i="4"/>
  <c r="O193" i="4"/>
  <c r="O192" i="4"/>
  <c r="O191" i="4"/>
  <c r="O190" i="4"/>
  <c r="O189" i="4"/>
  <c r="O187" i="4"/>
  <c r="O186" i="4"/>
  <c r="O185" i="4"/>
  <c r="O184" i="4"/>
  <c r="O183" i="4"/>
  <c r="O182" i="4"/>
  <c r="O181" i="4"/>
  <c r="O180" i="4"/>
  <c r="O179" i="4"/>
  <c r="O178" i="4"/>
  <c r="O177" i="4"/>
  <c r="O176" i="4"/>
  <c r="O174" i="4"/>
  <c r="O173" i="4"/>
  <c r="O172" i="4"/>
  <c r="O171" i="4"/>
  <c r="O170" i="4"/>
  <c r="O169" i="4"/>
  <c r="O168" i="4"/>
  <c r="O167" i="4"/>
  <c r="O166" i="4"/>
  <c r="O165" i="4"/>
  <c r="O164" i="4"/>
  <c r="O163" i="4"/>
  <c r="O161" i="4"/>
  <c r="O160" i="4"/>
  <c r="O159" i="4"/>
  <c r="O158" i="4"/>
  <c r="O157" i="4"/>
  <c r="O156" i="4"/>
  <c r="O155" i="4"/>
  <c r="O154" i="4"/>
  <c r="O153" i="4"/>
  <c r="O152" i="4"/>
  <c r="O151" i="4"/>
  <c r="O150" i="4"/>
  <c r="O148" i="4"/>
  <c r="O147" i="4"/>
  <c r="C146" i="4"/>
  <c r="O146" i="4" s="1"/>
  <c r="C145" i="4"/>
  <c r="O145" i="4" s="1"/>
  <c r="O144" i="4"/>
  <c r="O143" i="4"/>
  <c r="O142" i="4"/>
  <c r="O141" i="4"/>
  <c r="O140" i="4"/>
  <c r="O139" i="4"/>
  <c r="O138" i="4"/>
  <c r="O137" i="4"/>
  <c r="O135" i="4"/>
  <c r="O134" i="4"/>
  <c r="N133" i="4"/>
  <c r="K133" i="4"/>
  <c r="G133" i="4"/>
  <c r="O132" i="4"/>
  <c r="O131" i="4"/>
  <c r="O130" i="4"/>
  <c r="O129" i="4"/>
  <c r="O128" i="4"/>
  <c r="O127" i="4"/>
  <c r="O126" i="4"/>
  <c r="O125" i="4"/>
  <c r="O124" i="4"/>
  <c r="O122" i="4"/>
  <c r="O121" i="4"/>
  <c r="O120" i="4"/>
  <c r="O119" i="4"/>
  <c r="O118" i="4"/>
  <c r="O117" i="4"/>
  <c r="O116" i="4"/>
  <c r="O115" i="4"/>
  <c r="O114" i="4"/>
  <c r="O113" i="4"/>
  <c r="O112" i="4"/>
  <c r="O111" i="4"/>
  <c r="O109" i="4"/>
  <c r="O108" i="4"/>
  <c r="O107" i="4"/>
  <c r="O106" i="4"/>
  <c r="O105" i="4"/>
  <c r="O104" i="4"/>
  <c r="O103" i="4"/>
  <c r="O102" i="4"/>
  <c r="O101" i="4"/>
  <c r="O100" i="4"/>
  <c r="O99" i="4"/>
  <c r="O98" i="4"/>
  <c r="O96" i="4"/>
  <c r="O95" i="4"/>
  <c r="O94" i="4"/>
  <c r="O93" i="4"/>
  <c r="O92" i="4"/>
  <c r="O91" i="4"/>
  <c r="O90" i="4"/>
  <c r="O89" i="4"/>
  <c r="O88" i="4"/>
  <c r="O87" i="4"/>
  <c r="O86" i="4"/>
  <c r="O85" i="4"/>
  <c r="O83" i="4"/>
  <c r="O82" i="4"/>
  <c r="O81" i="4"/>
  <c r="O80" i="4"/>
  <c r="O79" i="4"/>
  <c r="O78" i="4"/>
  <c r="O77" i="4"/>
  <c r="O76" i="4"/>
  <c r="O75" i="4"/>
  <c r="O74" i="4"/>
  <c r="O73" i="4"/>
  <c r="O72" i="4"/>
  <c r="O70" i="4"/>
  <c r="O69" i="4"/>
  <c r="O68" i="4"/>
  <c r="O67" i="4"/>
  <c r="O66" i="4"/>
  <c r="O65" i="4"/>
  <c r="O64" i="4"/>
  <c r="O63" i="4"/>
  <c r="O62" i="4"/>
  <c r="O61" i="4"/>
  <c r="O60" i="4"/>
  <c r="O59" i="4"/>
  <c r="O9" i="4"/>
  <c r="O10" i="4"/>
  <c r="O11" i="4"/>
  <c r="O12" i="4"/>
  <c r="O13" i="4"/>
  <c r="O14" i="4"/>
  <c r="O15" i="4"/>
  <c r="O16" i="4"/>
  <c r="O17" i="4"/>
  <c r="O18" i="4"/>
  <c r="O20" i="4"/>
  <c r="O21" i="4"/>
  <c r="O22" i="4"/>
  <c r="O23" i="4"/>
  <c r="O24" i="4"/>
  <c r="O25" i="4"/>
  <c r="O26" i="4"/>
  <c r="O27" i="4"/>
  <c r="O28" i="4"/>
  <c r="O29" i="4"/>
  <c r="O30" i="4"/>
  <c r="O31" i="4"/>
  <c r="O33" i="4"/>
  <c r="O34" i="4"/>
  <c r="O35" i="4"/>
  <c r="O36" i="4"/>
  <c r="O37" i="4"/>
  <c r="O38" i="4"/>
  <c r="O39" i="4"/>
  <c r="O40" i="4"/>
  <c r="O41" i="4"/>
  <c r="O42" i="4"/>
  <c r="O43" i="4"/>
  <c r="O44" i="4"/>
  <c r="O46" i="4"/>
  <c r="O47" i="4"/>
  <c r="O48" i="4"/>
  <c r="O49" i="4"/>
  <c r="O50" i="4"/>
  <c r="O51" i="4"/>
  <c r="O52" i="4"/>
  <c r="O53" i="4"/>
  <c r="O54" i="4"/>
  <c r="O55" i="4"/>
  <c r="O56" i="4"/>
  <c r="O57" i="4"/>
  <c r="O133" i="4" l="1"/>
</calcChain>
</file>

<file path=xl/sharedStrings.xml><?xml version="1.0" encoding="utf-8"?>
<sst xmlns="http://schemas.openxmlformats.org/spreadsheetml/2006/main" count="582" uniqueCount="85">
  <si>
    <t xml:space="preserve"> </t>
  </si>
  <si>
    <t xml:space="preserve">      MULTILATERAL</t>
  </si>
  <si>
    <t>BILATERAL</t>
  </si>
  <si>
    <t>End of</t>
  </si>
  <si>
    <t>Period</t>
  </si>
  <si>
    <t>EEC/EIB</t>
  </si>
  <si>
    <t xml:space="preserve"> IBRD</t>
  </si>
  <si>
    <t xml:space="preserve"> CDB</t>
  </si>
  <si>
    <t xml:space="preserve"> Other</t>
  </si>
  <si>
    <t xml:space="preserve"> USAID</t>
  </si>
  <si>
    <t xml:space="preserve">  UK</t>
  </si>
  <si>
    <t>TAIWAN</t>
  </si>
  <si>
    <t>Credit</t>
  </si>
  <si>
    <t xml:space="preserve">Banks </t>
  </si>
  <si>
    <t xml:space="preserve"> Total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</si>
  <si>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</si>
  <si>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</si>
  <si>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</si>
  <si>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</si>
  <si>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</si>
  <si>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</si>
  <si>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</si>
  <si>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</si>
  <si>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</si>
  <si>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</si>
  <si>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</si>
  <si>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</si>
  <si>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</si>
  <si>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</si>
  <si>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Suppliers</t>
  </si>
  <si>
    <t>2001</t>
  </si>
  <si>
    <t xml:space="preserve">   $mn</t>
  </si>
  <si>
    <t>Commercial</t>
  </si>
  <si>
    <t>CIDA</t>
  </si>
  <si>
    <t>CDC</t>
  </si>
  <si>
    <t>MULTILATERAL</t>
  </si>
  <si>
    <t xml:space="preserve"> BILATERAL</t>
  </si>
  <si>
    <t>IBRD</t>
  </si>
  <si>
    <t>CDB</t>
  </si>
  <si>
    <t>IDB</t>
  </si>
  <si>
    <t>OPEC</t>
  </si>
  <si>
    <t>Other</t>
  </si>
  <si>
    <t>USAID</t>
  </si>
  <si>
    <t>KUWAIT</t>
  </si>
  <si>
    <t xml:space="preserve"> UK</t>
  </si>
  <si>
    <t>Total</t>
  </si>
  <si>
    <t>IMF</t>
  </si>
  <si>
    <t>Mar</t>
  </si>
  <si>
    <t>Apr</t>
  </si>
  <si>
    <t>May</t>
  </si>
  <si>
    <t>June</t>
  </si>
  <si>
    <t>July</t>
  </si>
  <si>
    <t>Aug</t>
  </si>
  <si>
    <t>Sep</t>
  </si>
  <si>
    <t>Oct</t>
  </si>
  <si>
    <t>Nov</t>
  </si>
  <si>
    <t>Dec</t>
  </si>
  <si>
    <t>Jan</t>
  </si>
  <si>
    <t>Feb</t>
  </si>
  <si>
    <t>Sept</t>
  </si>
  <si>
    <t>CDC loans were fully paid October 1998.</t>
  </si>
  <si>
    <t>CIDA loans were fully paid November 1990.</t>
  </si>
  <si>
    <t xml:space="preserve">Effective 1 March 1992 BTL was reclassified as a private sector entity and this reduced </t>
  </si>
  <si>
    <t>the loan balance of the external commercial banks.</t>
  </si>
  <si>
    <t>Effective 27 October 1999, BEL loans were reclassified as private sector debt as a</t>
  </si>
  <si>
    <t xml:space="preserve"> result of its full privatization.</t>
  </si>
  <si>
    <t xml:space="preserve">The Outstanding External Debt of BEL and WASA, guaranteed by Government, </t>
  </si>
  <si>
    <t>remains a contingent liability of Central Government.</t>
  </si>
  <si>
    <t xml:space="preserve">BMC is the issuer of DFC/North America Securitization loan through the Bank of New </t>
  </si>
  <si>
    <t xml:space="preserve">USAID debt was reduced by BZ$17.2mn, due to the Debt for Nature Swap Agreement </t>
  </si>
  <si>
    <t>that was signed on 2 August 2001 but implemented on 30 November 2001.</t>
  </si>
  <si>
    <t xml:space="preserve">York which was recorded as a contingent liability of Central Government. However, in </t>
  </si>
  <si>
    <t xml:space="preserve">accordance with GDDS guideline, this transaction is now included as part of public </t>
  </si>
  <si>
    <t>financial sector stock of external debt obligation.</t>
  </si>
  <si>
    <t xml:space="preserve">IMF SDR Allocation of SDR $17.9mn is included as part of the financial public sector </t>
  </si>
  <si>
    <t>external debt.</t>
  </si>
  <si>
    <t xml:space="preserve">The nationalization of BEL on 21 June  2011 caused the increase in debt, which was </t>
  </si>
  <si>
    <t>matched by GOB’s acquisition of assets of equal value.</t>
  </si>
  <si>
    <t>TABLE 35 PUBLIC SECTOR: DISBURSED OUTSTANDING EXTERNAL DEBT</t>
  </si>
  <si>
    <t>Table 35 PUBLIC SECTOR: Disbursed Outstanding External Debt</t>
  </si>
  <si>
    <t>GOV</t>
  </si>
  <si>
    <t xml:space="preserve"> CABEI</t>
  </si>
  <si>
    <t>April</t>
  </si>
  <si>
    <t>KFED</t>
  </si>
  <si>
    <t>ROC/EBRC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</si>
</sst>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_)"/>
    <numFmt numFmtId="165" formatCode="#,##0.0_);\(#,##0.0\)"/>
    <numFmt numFmtId="166" formatCode="_(* #,##0.0_);_(* \(#,##0.0\);_(* &quot;-&quot;??_);_(@_)"/>
    <numFmt numFmtId="167" formatCode="#,##0.0"/>
    <numFmt numFmtId="168" formatCode="0.0"/>
  </numFmts>
  <fonts count="15" x14ac:knownFonts="1">
    <font>
      <sz val="10"/>
      <name val="Courier"/>
    </font>
    <font>
      <sz val="12"/>
      <name val="Times New Roman"/>
      <family val="1"/>
    </font>
    <font>
      <sz val="8"/>
      <name val="Arial"/>
      <family val="2"/>
    </font>
    <font>
      <sz val="10"/>
      <name val="Courier"/>
      <family val="3"/>
    </font>
    <font>
      <b/>
      <sz val="12"/>
      <name val="Arial"/>
      <family val="2"/>
    </font>
    <font>
      <sz val="10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sz val="12"/>
      <name val="Courier"/>
      <family val="3"/>
    </font>
    <font>
      <b/>
      <u/>
      <sz val="12"/>
      <name val="Arial"/>
      <family val="2"/>
    </font>
    <font>
      <sz val="12"/>
      <name val="Arial"/>
      <family val="2"/>
    </font>
    <font>
      <b/>
      <sz val="10"/>
      <name val="Courier"/>
    </font>
    <font>
      <sz val="10"/>
      <color rgb="FFFF0000"/>
      <name val="Courier"/>
    </font>
    <font>
      <sz val="10"/>
      <name val="Courier"/>
    </font>
    <font>
      <sz val="8"/>
      <name val="Courie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3" fillId="0" borderId="0"/>
    <xf numFmtId="164" fontId="3" fillId="0" borderId="0"/>
  </cellStyleXfs>
  <cellXfs count="101">
    <xf numFmtId="0" fontId="0" fillId="0" borderId="0" xfId="0"/>
    <xf numFmtId="0" fontId="2" fillId="0" borderId="0" xfId="0" applyFont="1"/>
    <xf numFmtId="0" fontId="0" fillId="2" borderId="0" xfId="0" applyFill="1"/>
    <xf numFmtId="0" fontId="6" fillId="0" borderId="0" xfId="0" applyFont="1"/>
    <xf numFmtId="0" fontId="7" fillId="0" borderId="0" xfId="0" quotePrefix="1" applyFont="1" applyAlignment="1">
      <alignment horizontal="right"/>
    </xf>
    <xf numFmtId="0" fontId="5" fillId="0" borderId="0" xfId="0" applyFont="1"/>
    <xf numFmtId="0" fontId="7" fillId="0" borderId="1" xfId="0" applyFont="1" applyBorder="1"/>
    <xf numFmtId="0" fontId="7" fillId="0" borderId="1" xfId="0" quotePrefix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5" xfId="0" applyFont="1" applyBorder="1"/>
    <xf numFmtId="0" fontId="6" fillId="2" borderId="0" xfId="0" applyFont="1" applyFill="1"/>
    <xf numFmtId="0" fontId="7" fillId="2" borderId="0" xfId="0" quotePrefix="1" applyFont="1" applyFill="1" applyAlignment="1">
      <alignment horizontal="right"/>
    </xf>
    <xf numFmtId="164" fontId="7" fillId="2" borderId="1" xfId="3" applyFont="1" applyFill="1" applyBorder="1"/>
    <xf numFmtId="164" fontId="7" fillId="2" borderId="7" xfId="3" applyFont="1" applyFill="1" applyBorder="1"/>
    <xf numFmtId="164" fontId="7" fillId="2" borderId="1" xfId="3" quotePrefix="1" applyFont="1" applyFill="1" applyBorder="1" applyAlignment="1">
      <alignment horizontal="center"/>
    </xf>
    <xf numFmtId="164" fontId="7" fillId="2" borderId="5" xfId="3" applyFont="1" applyFill="1" applyBorder="1" applyAlignment="1">
      <alignment horizontal="center"/>
    </xf>
    <xf numFmtId="164" fontId="7" fillId="2" borderId="1" xfId="3" applyFont="1" applyFill="1" applyBorder="1" applyAlignment="1">
      <alignment horizontal="center"/>
    </xf>
    <xf numFmtId="164" fontId="7" fillId="2" borderId="6" xfId="3" quotePrefix="1" applyFont="1" applyFill="1" applyBorder="1" applyAlignment="1">
      <alignment horizontal="center"/>
    </xf>
    <xf numFmtId="164" fontId="6" fillId="2" borderId="0" xfId="3" applyFont="1" applyFill="1"/>
    <xf numFmtId="164" fontId="6" fillId="2" borderId="0" xfId="0" applyNumberFormat="1" applyFont="1" applyFill="1"/>
    <xf numFmtId="165" fontId="6" fillId="2" borderId="0" xfId="0" applyNumberFormat="1" applyFont="1" applyFill="1"/>
    <xf numFmtId="0" fontId="5" fillId="2" borderId="0" xfId="0" applyFont="1" applyFill="1"/>
    <xf numFmtId="166" fontId="6" fillId="2" borderId="0" xfId="1" applyNumberFormat="1" applyFont="1" applyFill="1" applyBorder="1"/>
    <xf numFmtId="166" fontId="5" fillId="2" borderId="0" xfId="1" applyNumberFormat="1" applyFont="1" applyFill="1" applyBorder="1"/>
    <xf numFmtId="164" fontId="6" fillId="0" borderId="0" xfId="0" applyNumberFormat="1" applyFont="1"/>
    <xf numFmtId="165" fontId="6" fillId="0" borderId="0" xfId="0" applyNumberFormat="1" applyFont="1"/>
    <xf numFmtId="164" fontId="6" fillId="0" borderId="0" xfId="2" applyFont="1"/>
    <xf numFmtId="37" fontId="4" fillId="0" borderId="0" xfId="0" applyNumberFormat="1" applyFont="1" applyAlignment="1">
      <alignment horizontal="centerContinuous" vertical="center"/>
    </xf>
    <xf numFmtId="37" fontId="8" fillId="0" borderId="0" xfId="0" applyNumberFormat="1" applyFont="1" applyAlignment="1">
      <alignment horizontal="centerContinuous" vertical="center"/>
    </xf>
    <xf numFmtId="37" fontId="0" fillId="0" borderId="0" xfId="0" applyNumberFormat="1" applyAlignment="1">
      <alignment horizontal="centerContinuous" vertical="center"/>
    </xf>
    <xf numFmtId="37" fontId="0" fillId="0" borderId="0" xfId="0" applyNumberFormat="1"/>
    <xf numFmtId="0" fontId="4" fillId="0" borderId="0" xfId="0" applyFont="1"/>
    <xf numFmtId="164" fontId="7" fillId="2" borderId="8" xfId="3" applyFont="1" applyFill="1" applyBorder="1" applyAlignment="1">
      <alignment horizontal="center"/>
    </xf>
    <xf numFmtId="164" fontId="7" fillId="2" borderId="8" xfId="3" quotePrefix="1" applyFont="1" applyFill="1" applyBorder="1" applyAlignment="1">
      <alignment horizontal="center"/>
    </xf>
    <xf numFmtId="164" fontId="7" fillId="2" borderId="9" xfId="3" quotePrefix="1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0" xfId="0" applyFont="1" applyAlignment="1">
      <alignment horizontal="left"/>
    </xf>
    <xf numFmtId="164" fontId="7" fillId="0" borderId="0" xfId="2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/>
    <xf numFmtId="1" fontId="7" fillId="2" borderId="0" xfId="3" quotePrefix="1" applyNumberFormat="1" applyFont="1" applyFill="1" applyAlignment="1">
      <alignment horizontal="left"/>
    </xf>
    <xf numFmtId="1" fontId="7" fillId="0" borderId="0" xfId="2" applyNumberFormat="1" applyFont="1" applyAlignment="1">
      <alignment horizontal="left"/>
    </xf>
    <xf numFmtId="0" fontId="6" fillId="2" borderId="0" xfId="0" applyFont="1" applyFill="1" applyAlignment="1">
      <alignment horizontal="left"/>
    </xf>
    <xf numFmtId="0" fontId="10" fillId="0" borderId="0" xfId="0" applyFont="1"/>
    <xf numFmtId="0" fontId="10" fillId="2" borderId="0" xfId="0" applyFont="1" applyFill="1"/>
    <xf numFmtId="0" fontId="9" fillId="2" borderId="0" xfId="0" applyFont="1" applyFill="1"/>
    <xf numFmtId="0" fontId="10" fillId="2" borderId="0" xfId="0" applyFont="1" applyFill="1" applyAlignment="1">
      <alignment wrapText="1"/>
    </xf>
    <xf numFmtId="0" fontId="11" fillId="2" borderId="0" xfId="0" applyFont="1" applyFill="1"/>
    <xf numFmtId="167" fontId="6" fillId="0" borderId="0" xfId="0" applyNumberFormat="1" applyFont="1" applyAlignment="1">
      <alignment horizontal="right"/>
    </xf>
    <xf numFmtId="0" fontId="11" fillId="0" borderId="0" xfId="0" applyFont="1"/>
    <xf numFmtId="167" fontId="6" fillId="0" borderId="0" xfId="3" applyNumberFormat="1" applyFont="1" applyAlignment="1">
      <alignment horizontal="right"/>
    </xf>
    <xf numFmtId="0" fontId="0" fillId="3" borderId="0" xfId="0" applyFill="1"/>
    <xf numFmtId="0" fontId="0" fillId="4" borderId="0" xfId="0" applyFill="1"/>
    <xf numFmtId="164" fontId="7" fillId="0" borderId="10" xfId="3" quotePrefix="1" applyFont="1" applyBorder="1" applyAlignment="1">
      <alignment horizontal="center"/>
    </xf>
    <xf numFmtId="164" fontId="7" fillId="0" borderId="4" xfId="3" applyFont="1" applyBorder="1"/>
    <xf numFmtId="164" fontId="7" fillId="0" borderId="1" xfId="3" applyFont="1" applyBorder="1"/>
    <xf numFmtId="164" fontId="7" fillId="0" borderId="1" xfId="3" applyFont="1" applyBorder="1" applyAlignment="1">
      <alignment horizontal="center"/>
    </xf>
    <xf numFmtId="164" fontId="7" fillId="0" borderId="5" xfId="3" applyFont="1" applyBorder="1" applyAlignment="1">
      <alignment horizontal="center"/>
    </xf>
    <xf numFmtId="164" fontId="7" fillId="0" borderId="8" xfId="3" applyFont="1" applyBorder="1" applyAlignment="1">
      <alignment horizontal="center"/>
    </xf>
    <xf numFmtId="164" fontId="7" fillId="0" borderId="8" xfId="3" quotePrefix="1" applyFont="1" applyBorder="1" applyAlignment="1">
      <alignment horizontal="center"/>
    </xf>
    <xf numFmtId="1" fontId="7" fillId="0" borderId="0" xfId="3" quotePrefix="1" applyNumberFormat="1" applyFont="1" applyAlignment="1">
      <alignment horizontal="left"/>
    </xf>
    <xf numFmtId="166" fontId="5" fillId="0" borderId="0" xfId="1" applyNumberFormat="1" applyFont="1" applyFill="1" applyBorder="1"/>
    <xf numFmtId="0" fontId="11" fillId="3" borderId="0" xfId="0" applyFont="1" applyFill="1"/>
    <xf numFmtId="0" fontId="4" fillId="0" borderId="0" xfId="0" applyFont="1" applyAlignment="1">
      <alignment horizontal="center" vertical="center"/>
    </xf>
    <xf numFmtId="164" fontId="6" fillId="0" borderId="0" xfId="3" applyFont="1"/>
    <xf numFmtId="167" fontId="6" fillId="2" borderId="0" xfId="3" applyNumberFormat="1" applyFont="1" applyFill="1"/>
    <xf numFmtId="168" fontId="6" fillId="2" borderId="0" xfId="3" applyNumberFormat="1" applyFont="1" applyFill="1"/>
    <xf numFmtId="166" fontId="6" fillId="0" borderId="0" xfId="1" applyNumberFormat="1" applyFont="1" applyFill="1" applyBorder="1"/>
    <xf numFmtId="0" fontId="13" fillId="0" borderId="0" xfId="0" applyFont="1"/>
    <xf numFmtId="0" fontId="13" fillId="2" borderId="0" xfId="0" applyFont="1" applyFill="1"/>
    <xf numFmtId="167" fontId="6" fillId="0" borderId="0" xfId="3" applyNumberFormat="1" applyFont="1"/>
    <xf numFmtId="0" fontId="12" fillId="0" borderId="0" xfId="0" applyFont="1"/>
    <xf numFmtId="168" fontId="6" fillId="0" borderId="0" xfId="3" applyNumberFormat="1" applyFont="1"/>
    <xf numFmtId="164" fontId="7" fillId="0" borderId="7" xfId="3" quotePrefix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1" xfId="0" applyFont="1" applyBorder="1"/>
    <xf numFmtId="164" fontId="7" fillId="0" borderId="7" xfId="3" applyFont="1" applyBorder="1" applyAlignment="1">
      <alignment horizontal="center"/>
    </xf>
    <xf numFmtId="164" fontId="7" fillId="0" borderId="6" xfId="3" quotePrefix="1" applyFont="1" applyBorder="1" applyAlignment="1">
      <alignment horizontal="center"/>
    </xf>
    <xf numFmtId="164" fontId="7" fillId="0" borderId="9" xfId="3" quotePrefix="1" applyFont="1" applyBorder="1" applyAlignment="1">
      <alignment horizontal="center"/>
    </xf>
    <xf numFmtId="164" fontId="0" fillId="0" borderId="0" xfId="0" applyNumberFormat="1"/>
    <xf numFmtId="168" fontId="0" fillId="0" borderId="0" xfId="0" applyNumberFormat="1"/>
    <xf numFmtId="0" fontId="4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164" fontId="7" fillId="2" borderId="2" xfId="3" quotePrefix="1" applyFont="1" applyFill="1" applyBorder="1" applyAlignment="1">
      <alignment horizontal="center"/>
    </xf>
    <xf numFmtId="164" fontId="7" fillId="2" borderId="3" xfId="3" quotePrefix="1" applyFont="1" applyFill="1" applyBorder="1" applyAlignment="1">
      <alignment horizontal="center"/>
    </xf>
    <xf numFmtId="164" fontId="7" fillId="2" borderId="4" xfId="3" quotePrefix="1" applyFont="1" applyFill="1" applyBorder="1" applyAlignment="1">
      <alignment horizontal="center"/>
    </xf>
    <xf numFmtId="164" fontId="7" fillId="2" borderId="2" xfId="3" applyFont="1" applyFill="1" applyBorder="1" applyAlignment="1">
      <alignment horizontal="center"/>
    </xf>
    <xf numFmtId="164" fontId="7" fillId="2" borderId="3" xfId="3" applyFont="1" applyFill="1" applyBorder="1" applyAlignment="1">
      <alignment horizontal="center"/>
    </xf>
    <xf numFmtId="164" fontId="7" fillId="2" borderId="4" xfId="3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164" fontId="7" fillId="0" borderId="10" xfId="3" quotePrefix="1" applyFont="1" applyBorder="1" applyAlignment="1">
      <alignment horizontal="center"/>
    </xf>
    <xf numFmtId="164" fontId="7" fillId="0" borderId="3" xfId="3" applyFont="1" applyBorder="1" applyAlignment="1">
      <alignment horizontal="center"/>
    </xf>
  </cellXfs>
  <cellStyles count="4">
    <cellStyle name="Comma" xfId="1" builtinId="3"/>
    <cellStyle name="Normal" xfId="0" builtinId="0"/>
    <cellStyle name="Normal_A" xfId="2" xr:uid="{00000000-0005-0000-0000-000002000000}"/>
    <cellStyle name="Normal_Sheet1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autoPageBreaks="0"/>
  </sheetPr>
  <dimension ref="A1:R200"/>
  <sheetViews>
    <sheetView showGridLines="0" zoomScaleNormal="100" zoomScaleSheetLayoutView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Z176" sqref="Z176"/>
    </sheetView>
  </sheetViews>
  <sheetFormatPr defaultColWidth="9.625" defaultRowHeight="12" x14ac:dyDescent="0.15"/>
  <cols>
    <col min="1" max="1" width="7.25" customWidth="1"/>
    <col min="2" max="12" width="8.625" customWidth="1"/>
    <col min="13" max="13" width="9.875" customWidth="1"/>
    <col min="14" max="14" width="11.75" customWidth="1"/>
    <col min="15" max="15" width="9.25" customWidth="1"/>
    <col min="17" max="17" width="1.625" customWidth="1"/>
    <col min="19" max="19" width="1.625" customWidth="1"/>
    <col min="20" max="20" width="8.625" customWidth="1"/>
    <col min="21" max="21" width="1.625" customWidth="1"/>
    <col min="22" max="22" width="8.625" customWidth="1"/>
    <col min="23" max="23" width="1.625" customWidth="1"/>
    <col min="24" max="24" width="10.625" customWidth="1"/>
    <col min="25" max="25" width="1.625" customWidth="1"/>
    <col min="26" max="26" width="13.625" customWidth="1"/>
    <col min="27" max="27" width="1.625" customWidth="1"/>
    <col min="28" max="28" width="10.625" customWidth="1"/>
    <col min="29" max="29" width="1.625" customWidth="1"/>
    <col min="31" max="31" width="1.625" customWidth="1"/>
    <col min="32" max="32" width="10.625" customWidth="1"/>
    <col min="33" max="33" width="1.625" customWidth="1"/>
    <col min="34" max="34" width="13.625" customWidth="1"/>
    <col min="35" max="35" width="1.625" customWidth="1"/>
    <col min="37" max="37" width="1.625" customWidth="1"/>
    <col min="39" max="39" width="1.625" customWidth="1"/>
    <col min="40" max="40" width="10.625" customWidth="1"/>
    <col min="41" max="41" width="1.625" customWidth="1"/>
  </cols>
  <sheetData>
    <row r="1" spans="1:18" s="31" customFormat="1" ht="15.75" customHeight="1" x14ac:dyDescent="0.15">
      <c r="A1" s="28" t="s">
        <v>78</v>
      </c>
      <c r="B1" s="28"/>
      <c r="C1" s="28"/>
      <c r="D1" s="28"/>
      <c r="E1" s="28"/>
      <c r="F1" s="28"/>
      <c r="G1" s="29"/>
      <c r="H1" s="30"/>
      <c r="I1" s="30"/>
      <c r="J1" s="30"/>
      <c r="K1" s="30"/>
      <c r="L1" s="30"/>
      <c r="M1" s="30"/>
      <c r="N1" s="30"/>
      <c r="O1" s="30"/>
    </row>
    <row r="2" spans="1:18" ht="11.45" hidden="1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8" customHeight="1" x14ac:dyDescent="0.25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1"/>
      <c r="Q3" s="1"/>
      <c r="R3" s="1"/>
    </row>
    <row r="4" spans="1:18" s="5" customFormat="1" ht="12.7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 t="s">
        <v>31</v>
      </c>
      <c r="P4" s="3"/>
      <c r="Q4" s="3"/>
      <c r="R4" s="3"/>
    </row>
    <row r="5" spans="1:18" s="5" customFormat="1" ht="16.5" customHeight="1" x14ac:dyDescent="0.2">
      <c r="A5" s="6"/>
      <c r="B5" s="85" t="s">
        <v>1</v>
      </c>
      <c r="C5" s="86"/>
      <c r="D5" s="86"/>
      <c r="E5" s="86"/>
      <c r="F5" s="86"/>
      <c r="G5" s="87"/>
      <c r="H5" s="88" t="s">
        <v>2</v>
      </c>
      <c r="I5" s="89"/>
      <c r="J5" s="89"/>
      <c r="K5" s="89"/>
      <c r="L5" s="90"/>
      <c r="M5" s="6"/>
      <c r="N5" s="7"/>
      <c r="O5" s="6"/>
      <c r="P5" s="3"/>
      <c r="Q5" s="3"/>
      <c r="R5" s="3"/>
    </row>
    <row r="6" spans="1:18" s="5" customFormat="1" ht="12.75" x14ac:dyDescent="0.2">
      <c r="A6" s="8" t="s">
        <v>3</v>
      </c>
      <c r="B6" s="38"/>
      <c r="C6" s="8"/>
      <c r="D6" s="8"/>
      <c r="E6" s="8"/>
      <c r="F6" s="8"/>
      <c r="G6" s="8"/>
      <c r="H6" s="8"/>
      <c r="I6" s="8"/>
      <c r="J6" s="8"/>
      <c r="K6" s="8"/>
      <c r="L6" s="9"/>
      <c r="M6" s="8" t="s">
        <v>29</v>
      </c>
      <c r="N6" s="8" t="s">
        <v>32</v>
      </c>
      <c r="O6" s="10"/>
      <c r="P6" s="3"/>
      <c r="Q6" s="3"/>
      <c r="R6" s="3"/>
    </row>
    <row r="7" spans="1:18" s="5" customFormat="1" ht="13.5" customHeight="1" x14ac:dyDescent="0.2">
      <c r="A7" s="37" t="s">
        <v>4</v>
      </c>
      <c r="B7" s="36" t="s">
        <v>5</v>
      </c>
      <c r="C7" s="37" t="s">
        <v>6</v>
      </c>
      <c r="D7" s="37" t="s">
        <v>7</v>
      </c>
      <c r="E7" s="37" t="s">
        <v>46</v>
      </c>
      <c r="F7" s="37" t="s">
        <v>34</v>
      </c>
      <c r="G7" s="37" t="s">
        <v>8</v>
      </c>
      <c r="H7" s="37" t="s">
        <v>9</v>
      </c>
      <c r="I7" s="37" t="s">
        <v>33</v>
      </c>
      <c r="J7" s="37" t="s">
        <v>10</v>
      </c>
      <c r="K7" s="37" t="s">
        <v>11</v>
      </c>
      <c r="L7" s="37" t="s">
        <v>8</v>
      </c>
      <c r="M7" s="37" t="s">
        <v>12</v>
      </c>
      <c r="N7" s="37" t="s">
        <v>13</v>
      </c>
      <c r="O7" s="37" t="s">
        <v>14</v>
      </c>
      <c r="P7" s="3"/>
      <c r="Q7" s="3"/>
      <c r="R7" s="3"/>
    </row>
    <row r="8" spans="1:18" s="5" customFormat="1" ht="15.75" customHeight="1" x14ac:dyDescent="0.2">
      <c r="A8" s="42" t="s">
        <v>15</v>
      </c>
      <c r="B8" s="3"/>
      <c r="C8" s="3"/>
      <c r="D8" s="3"/>
      <c r="E8" s="3"/>
      <c r="F8" s="3"/>
      <c r="G8" s="3"/>
      <c r="H8" s="3"/>
      <c r="I8" s="3"/>
      <c r="J8" s="3"/>
      <c r="K8" s="25"/>
      <c r="L8" s="3"/>
      <c r="M8" s="3"/>
      <c r="N8" s="3"/>
      <c r="O8" s="3"/>
      <c r="P8" s="3"/>
      <c r="Q8" s="3"/>
      <c r="R8" s="3"/>
    </row>
    <row r="9" spans="1:18" s="5" customFormat="1" ht="12.75" x14ac:dyDescent="0.2">
      <c r="A9" s="41" t="s">
        <v>47</v>
      </c>
      <c r="B9" s="26">
        <v>11.5</v>
      </c>
      <c r="C9" s="26">
        <v>15.2</v>
      </c>
      <c r="D9" s="26">
        <v>51.3</v>
      </c>
      <c r="E9" s="26">
        <v>24.3</v>
      </c>
      <c r="F9" s="26">
        <v>12.5</v>
      </c>
      <c r="G9" s="26">
        <v>0.4</v>
      </c>
      <c r="H9" s="26">
        <v>45.5</v>
      </c>
      <c r="I9" s="26">
        <v>17.600000000000001</v>
      </c>
      <c r="J9" s="26">
        <v>25.9</v>
      </c>
      <c r="K9" s="26">
        <v>0</v>
      </c>
      <c r="L9" s="26">
        <v>7.9</v>
      </c>
      <c r="M9" s="26">
        <v>9.6</v>
      </c>
      <c r="N9" s="26">
        <v>3.1</v>
      </c>
      <c r="O9" s="26">
        <f t="shared" ref="O9:O18" si="0">SUM(B9:N9)</f>
        <v>224.79999999999998</v>
      </c>
      <c r="P9" s="3"/>
      <c r="Q9" s="3"/>
      <c r="R9" s="3"/>
    </row>
    <row r="10" spans="1:18" s="5" customFormat="1" ht="12.75" x14ac:dyDescent="0.2">
      <c r="A10" s="41" t="s">
        <v>48</v>
      </c>
      <c r="B10" s="26">
        <v>11.6</v>
      </c>
      <c r="C10" s="26">
        <v>15.5</v>
      </c>
      <c r="D10" s="26">
        <v>50.9</v>
      </c>
      <c r="E10" s="26">
        <v>24.7</v>
      </c>
      <c r="F10" s="26">
        <v>13.1</v>
      </c>
      <c r="G10" s="26">
        <v>0.4</v>
      </c>
      <c r="H10" s="26">
        <v>45.5</v>
      </c>
      <c r="I10" s="26">
        <v>17.7</v>
      </c>
      <c r="J10" s="26">
        <v>26.7</v>
      </c>
      <c r="K10" s="26">
        <v>0</v>
      </c>
      <c r="L10" s="26">
        <v>7.9</v>
      </c>
      <c r="M10" s="26">
        <v>9.4</v>
      </c>
      <c r="N10" s="26">
        <v>2.5</v>
      </c>
      <c r="O10" s="26">
        <f t="shared" si="0"/>
        <v>225.89999999999998</v>
      </c>
      <c r="P10" s="3"/>
      <c r="Q10" s="3"/>
      <c r="R10" s="3"/>
    </row>
    <row r="11" spans="1:18" s="5" customFormat="1" ht="12.75" x14ac:dyDescent="0.2">
      <c r="A11" s="41" t="s">
        <v>49</v>
      </c>
      <c r="B11" s="26">
        <v>11.4</v>
      </c>
      <c r="C11" s="26">
        <v>15.5</v>
      </c>
      <c r="D11" s="26">
        <v>50.4</v>
      </c>
      <c r="E11" s="26">
        <v>25</v>
      </c>
      <c r="F11" s="26">
        <v>12.6</v>
      </c>
      <c r="G11" s="26">
        <v>0.4</v>
      </c>
      <c r="H11" s="26">
        <v>45.5</v>
      </c>
      <c r="I11" s="26">
        <v>17.3</v>
      </c>
      <c r="J11" s="26">
        <v>26.6</v>
      </c>
      <c r="K11" s="26">
        <v>0</v>
      </c>
      <c r="L11" s="26">
        <v>8</v>
      </c>
      <c r="M11" s="26">
        <v>9.1999999999999993</v>
      </c>
      <c r="N11" s="26">
        <v>2.5</v>
      </c>
      <c r="O11" s="26">
        <f t="shared" si="0"/>
        <v>224.4</v>
      </c>
      <c r="P11" s="3"/>
      <c r="Q11" s="3"/>
      <c r="R11" s="3"/>
    </row>
    <row r="12" spans="1:18" s="5" customFormat="1" ht="12.75" x14ac:dyDescent="0.2">
      <c r="A12" s="41" t="s">
        <v>50</v>
      </c>
      <c r="B12" s="26">
        <v>11.4</v>
      </c>
      <c r="C12" s="26">
        <v>15</v>
      </c>
      <c r="D12" s="26">
        <v>50.3</v>
      </c>
      <c r="E12" s="26">
        <v>24.2</v>
      </c>
      <c r="F12" s="26">
        <v>11.8</v>
      </c>
      <c r="G12" s="26">
        <v>0.4</v>
      </c>
      <c r="H12" s="26">
        <v>47.7</v>
      </c>
      <c r="I12" s="26">
        <v>17.2</v>
      </c>
      <c r="J12" s="26">
        <v>26.6</v>
      </c>
      <c r="K12" s="26">
        <v>0</v>
      </c>
      <c r="L12" s="26">
        <v>8</v>
      </c>
      <c r="M12" s="26">
        <v>9</v>
      </c>
      <c r="N12" s="26">
        <v>2</v>
      </c>
      <c r="O12" s="26">
        <f t="shared" si="0"/>
        <v>223.6</v>
      </c>
      <c r="P12" s="3"/>
      <c r="Q12" s="3"/>
      <c r="R12" s="3"/>
    </row>
    <row r="13" spans="1:18" s="5" customFormat="1" ht="12.75" x14ac:dyDescent="0.2">
      <c r="A13" s="41" t="s">
        <v>51</v>
      </c>
      <c r="B13" s="26">
        <v>11.3</v>
      </c>
      <c r="C13" s="26">
        <v>15</v>
      </c>
      <c r="D13" s="26">
        <v>50.2</v>
      </c>
      <c r="E13" s="26">
        <v>23.9</v>
      </c>
      <c r="F13" s="26">
        <v>11.6</v>
      </c>
      <c r="G13" s="26">
        <v>0.4</v>
      </c>
      <c r="H13" s="26">
        <v>47.7</v>
      </c>
      <c r="I13" s="26">
        <v>17.399999999999999</v>
      </c>
      <c r="J13" s="26">
        <v>26.4</v>
      </c>
      <c r="K13" s="26">
        <v>0</v>
      </c>
      <c r="L13" s="26">
        <v>8</v>
      </c>
      <c r="M13" s="26">
        <v>8.9</v>
      </c>
      <c r="N13" s="26">
        <v>2</v>
      </c>
      <c r="O13" s="26">
        <f t="shared" si="0"/>
        <v>222.80000000000004</v>
      </c>
      <c r="P13" s="3"/>
      <c r="Q13" s="3"/>
      <c r="R13" s="3"/>
    </row>
    <row r="14" spans="1:18" s="5" customFormat="1" ht="12.75" x14ac:dyDescent="0.2">
      <c r="A14" s="41" t="s">
        <v>52</v>
      </c>
      <c r="B14" s="26">
        <v>11.5</v>
      </c>
      <c r="C14" s="26">
        <v>15</v>
      </c>
      <c r="D14" s="26">
        <v>50.2</v>
      </c>
      <c r="E14" s="26">
        <v>23.9</v>
      </c>
      <c r="F14" s="26">
        <v>11.9</v>
      </c>
      <c r="G14" s="26">
        <v>0.4</v>
      </c>
      <c r="H14" s="26">
        <v>47.7</v>
      </c>
      <c r="I14" s="26">
        <v>17.399999999999999</v>
      </c>
      <c r="J14" s="26">
        <v>26.9</v>
      </c>
      <c r="K14" s="26">
        <v>0</v>
      </c>
      <c r="L14" s="26">
        <v>8</v>
      </c>
      <c r="M14" s="26">
        <v>7.8</v>
      </c>
      <c r="N14" s="26">
        <v>2</v>
      </c>
      <c r="O14" s="26">
        <f t="shared" si="0"/>
        <v>222.70000000000005</v>
      </c>
      <c r="P14" s="3"/>
      <c r="Q14" s="3"/>
      <c r="R14" s="3"/>
    </row>
    <row r="15" spans="1:18" s="5" customFormat="1" ht="12.75" x14ac:dyDescent="0.2">
      <c r="A15" s="41" t="s">
        <v>59</v>
      </c>
      <c r="B15" s="26">
        <v>11.4</v>
      </c>
      <c r="C15" s="26">
        <v>15.4</v>
      </c>
      <c r="D15" s="26">
        <v>50.3</v>
      </c>
      <c r="E15" s="26">
        <v>22.1</v>
      </c>
      <c r="F15" s="26">
        <v>11.9</v>
      </c>
      <c r="G15" s="26">
        <v>0.4</v>
      </c>
      <c r="H15" s="26">
        <v>47.7</v>
      </c>
      <c r="I15" s="26">
        <v>17.5</v>
      </c>
      <c r="J15" s="26">
        <v>28.5</v>
      </c>
      <c r="K15" s="26">
        <v>0</v>
      </c>
      <c r="L15" s="26">
        <v>7.5</v>
      </c>
      <c r="M15" s="26">
        <v>7.5</v>
      </c>
      <c r="N15" s="26">
        <v>1.8</v>
      </c>
      <c r="O15" s="26">
        <f t="shared" si="0"/>
        <v>222</v>
      </c>
      <c r="P15" s="3"/>
      <c r="Q15" s="3"/>
      <c r="R15" s="3"/>
    </row>
    <row r="16" spans="1:18" s="5" customFormat="1" ht="12.75" x14ac:dyDescent="0.2">
      <c r="A16" s="41" t="s">
        <v>54</v>
      </c>
      <c r="B16" s="26">
        <v>11.8</v>
      </c>
      <c r="C16" s="26">
        <v>15.6</v>
      </c>
      <c r="D16" s="26">
        <v>49.4</v>
      </c>
      <c r="E16" s="26">
        <v>22.1</v>
      </c>
      <c r="F16" s="26">
        <v>11.8</v>
      </c>
      <c r="G16" s="26">
        <v>0.4</v>
      </c>
      <c r="H16" s="26">
        <v>47.7</v>
      </c>
      <c r="I16" s="26">
        <v>17.3</v>
      </c>
      <c r="J16" s="26">
        <v>29.9</v>
      </c>
      <c r="K16" s="26">
        <v>0</v>
      </c>
      <c r="L16" s="26">
        <v>7.5</v>
      </c>
      <c r="M16" s="26">
        <v>6.7</v>
      </c>
      <c r="N16" s="26">
        <v>1.6</v>
      </c>
      <c r="O16" s="26">
        <f t="shared" si="0"/>
        <v>221.8</v>
      </c>
      <c r="P16" s="3"/>
      <c r="Q16" s="3"/>
      <c r="R16" s="3"/>
    </row>
    <row r="17" spans="1:18" s="5" customFormat="1" ht="12.75" x14ac:dyDescent="0.2">
      <c r="A17" s="41" t="s">
        <v>55</v>
      </c>
      <c r="B17" s="26">
        <v>12.5</v>
      </c>
      <c r="C17" s="26">
        <v>16.399999999999999</v>
      </c>
      <c r="D17" s="26">
        <v>49.9</v>
      </c>
      <c r="E17" s="26">
        <v>23.4</v>
      </c>
      <c r="F17" s="26">
        <v>12.4</v>
      </c>
      <c r="G17" s="26">
        <v>0.4</v>
      </c>
      <c r="H17" s="26">
        <v>47.7</v>
      </c>
      <c r="I17" s="26">
        <v>17.399999999999999</v>
      </c>
      <c r="J17" s="26">
        <v>32</v>
      </c>
      <c r="K17" s="26">
        <v>0</v>
      </c>
      <c r="L17" s="26">
        <v>7.5</v>
      </c>
      <c r="M17" s="26">
        <v>6.9</v>
      </c>
      <c r="N17" s="26">
        <v>1.6</v>
      </c>
      <c r="O17" s="26">
        <f t="shared" si="0"/>
        <v>228.1</v>
      </c>
      <c r="P17" s="3"/>
      <c r="Q17" s="3"/>
      <c r="R17" s="3"/>
    </row>
    <row r="18" spans="1:18" s="5" customFormat="1" ht="12.75" x14ac:dyDescent="0.2">
      <c r="A18" s="41" t="s">
        <v>56</v>
      </c>
      <c r="B18" s="26">
        <v>12.7</v>
      </c>
      <c r="C18" s="26">
        <v>18.8</v>
      </c>
      <c r="D18" s="26">
        <v>50.1</v>
      </c>
      <c r="E18" s="26">
        <v>23.2</v>
      </c>
      <c r="F18" s="26">
        <v>12.7</v>
      </c>
      <c r="G18" s="26">
        <v>0.4</v>
      </c>
      <c r="H18" s="26">
        <v>47.7</v>
      </c>
      <c r="I18" s="26">
        <v>17.399999999999999</v>
      </c>
      <c r="J18" s="26">
        <v>31.8</v>
      </c>
      <c r="K18" s="26">
        <v>0</v>
      </c>
      <c r="L18" s="26">
        <v>6.9</v>
      </c>
      <c r="M18" s="26">
        <v>6.6</v>
      </c>
      <c r="N18" s="26">
        <v>1.6</v>
      </c>
      <c r="O18" s="26">
        <f t="shared" si="0"/>
        <v>229.90000000000003</v>
      </c>
      <c r="P18" s="3"/>
      <c r="Q18" s="3"/>
      <c r="R18" s="3"/>
    </row>
    <row r="19" spans="1:18" s="5" customFormat="1" ht="12.75" x14ac:dyDescent="0.2">
      <c r="A19" s="42" t="s">
        <v>16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3"/>
      <c r="Q19" s="3"/>
      <c r="R19" s="3"/>
    </row>
    <row r="20" spans="1:18" s="5" customFormat="1" ht="12.75" x14ac:dyDescent="0.2">
      <c r="A20" s="3" t="s">
        <v>57</v>
      </c>
      <c r="B20" s="26">
        <v>12.2</v>
      </c>
      <c r="C20" s="26">
        <v>18</v>
      </c>
      <c r="D20" s="26">
        <v>49.2</v>
      </c>
      <c r="E20" s="26">
        <v>23.5</v>
      </c>
      <c r="F20" s="26">
        <v>12</v>
      </c>
      <c r="G20" s="26">
        <v>0.4</v>
      </c>
      <c r="H20" s="26">
        <v>47.7</v>
      </c>
      <c r="I20" s="26">
        <v>18</v>
      </c>
      <c r="J20" s="26">
        <v>30.9</v>
      </c>
      <c r="K20" s="26">
        <v>0</v>
      </c>
      <c r="L20" s="26">
        <v>6.9</v>
      </c>
      <c r="M20" s="26">
        <v>7.5</v>
      </c>
      <c r="N20" s="26">
        <v>1.6</v>
      </c>
      <c r="O20" s="26">
        <f t="shared" ref="O20:O31" si="1">SUM(B20:N20)</f>
        <v>227.9</v>
      </c>
      <c r="P20" s="3"/>
      <c r="Q20" s="3"/>
      <c r="R20" s="3"/>
    </row>
    <row r="21" spans="1:18" s="5" customFormat="1" ht="12.75" x14ac:dyDescent="0.2">
      <c r="A21" s="3" t="s">
        <v>58</v>
      </c>
      <c r="B21" s="26">
        <v>12.2</v>
      </c>
      <c r="C21" s="26">
        <v>18</v>
      </c>
      <c r="D21" s="26">
        <v>50.6</v>
      </c>
      <c r="E21" s="26">
        <v>23.2</v>
      </c>
      <c r="F21" s="26">
        <v>12.1</v>
      </c>
      <c r="G21" s="26">
        <v>0.4</v>
      </c>
      <c r="H21" s="26">
        <v>47.7</v>
      </c>
      <c r="I21" s="26">
        <v>18.100000000000001</v>
      </c>
      <c r="J21" s="26">
        <v>30.8</v>
      </c>
      <c r="K21" s="26">
        <v>0</v>
      </c>
      <c r="L21" s="26">
        <v>6.9</v>
      </c>
      <c r="M21" s="26">
        <v>6.4</v>
      </c>
      <c r="N21" s="26">
        <v>1.4</v>
      </c>
      <c r="O21" s="26">
        <f t="shared" si="1"/>
        <v>227.8</v>
      </c>
      <c r="P21" s="3"/>
      <c r="Q21" s="3"/>
      <c r="R21" s="3"/>
    </row>
    <row r="22" spans="1:18" s="5" customFormat="1" ht="12.75" x14ac:dyDescent="0.2">
      <c r="A22" s="3" t="s">
        <v>47</v>
      </c>
      <c r="B22" s="26">
        <v>12.6</v>
      </c>
      <c r="C22" s="26">
        <v>18.100000000000001</v>
      </c>
      <c r="D22" s="26">
        <v>51.2</v>
      </c>
      <c r="E22" s="26">
        <v>20.399999999999999</v>
      </c>
      <c r="F22" s="26">
        <v>12.7</v>
      </c>
      <c r="G22" s="26">
        <v>0.4</v>
      </c>
      <c r="H22" s="26">
        <v>47.7</v>
      </c>
      <c r="I22" s="26">
        <v>18.399999999999999</v>
      </c>
      <c r="J22" s="26">
        <v>31.8</v>
      </c>
      <c r="K22" s="26">
        <v>0</v>
      </c>
      <c r="L22" s="26">
        <v>4.9000000000000004</v>
      </c>
      <c r="M22" s="26">
        <v>7</v>
      </c>
      <c r="N22" s="26">
        <v>5.9</v>
      </c>
      <c r="O22" s="26">
        <f t="shared" si="1"/>
        <v>231.10000000000005</v>
      </c>
      <c r="P22" s="3"/>
      <c r="Q22" s="3"/>
      <c r="R22" s="3"/>
    </row>
    <row r="23" spans="1:18" s="5" customFormat="1" ht="12.75" x14ac:dyDescent="0.2">
      <c r="A23" s="41" t="s">
        <v>48</v>
      </c>
      <c r="B23" s="26">
        <v>12.6</v>
      </c>
      <c r="C23" s="26">
        <v>18</v>
      </c>
      <c r="D23" s="26">
        <v>51</v>
      </c>
      <c r="E23" s="26">
        <v>20.399999999999999</v>
      </c>
      <c r="F23" s="26">
        <v>11.9</v>
      </c>
      <c r="G23" s="26">
        <v>0.4</v>
      </c>
      <c r="H23" s="26">
        <v>47.7</v>
      </c>
      <c r="I23" s="26">
        <v>18.5</v>
      </c>
      <c r="J23" s="26">
        <v>32.700000000000003</v>
      </c>
      <c r="K23" s="26">
        <v>0</v>
      </c>
      <c r="L23" s="26">
        <v>4.9000000000000004</v>
      </c>
      <c r="M23" s="26">
        <v>7.4</v>
      </c>
      <c r="N23" s="26">
        <v>5.8</v>
      </c>
      <c r="O23" s="26">
        <f t="shared" si="1"/>
        <v>231.3</v>
      </c>
      <c r="P23" s="3"/>
      <c r="Q23" s="3"/>
      <c r="R23" s="3"/>
    </row>
    <row r="24" spans="1:18" s="5" customFormat="1" ht="12.75" x14ac:dyDescent="0.2">
      <c r="A24" s="41" t="s">
        <v>49</v>
      </c>
      <c r="B24" s="26">
        <v>12.6</v>
      </c>
      <c r="C24" s="26">
        <v>17</v>
      </c>
      <c r="D24" s="26">
        <v>50.3</v>
      </c>
      <c r="E24" s="26">
        <v>10.9</v>
      </c>
      <c r="F24" s="26">
        <v>11.5</v>
      </c>
      <c r="G24" s="26">
        <v>0.4</v>
      </c>
      <c r="H24" s="26">
        <v>47.7</v>
      </c>
      <c r="I24" s="26">
        <v>18.3</v>
      </c>
      <c r="J24" s="26">
        <v>32</v>
      </c>
      <c r="K24" s="26">
        <v>0</v>
      </c>
      <c r="L24" s="26">
        <v>4.9000000000000004</v>
      </c>
      <c r="M24" s="26">
        <v>7.2</v>
      </c>
      <c r="N24" s="26">
        <v>6.1</v>
      </c>
      <c r="O24" s="26">
        <f t="shared" si="1"/>
        <v>218.90000000000003</v>
      </c>
      <c r="P24" s="3"/>
      <c r="Q24" s="3"/>
      <c r="R24" s="3"/>
    </row>
    <row r="25" spans="1:18" s="5" customFormat="1" ht="12.75" x14ac:dyDescent="0.2">
      <c r="A25" s="41" t="s">
        <v>50</v>
      </c>
      <c r="B25" s="26">
        <v>12</v>
      </c>
      <c r="C25" s="26">
        <v>16.2</v>
      </c>
      <c r="D25" s="26">
        <v>50.9</v>
      </c>
      <c r="E25" s="26">
        <v>17.5</v>
      </c>
      <c r="F25" s="26">
        <v>10.6</v>
      </c>
      <c r="G25" s="26">
        <v>0.8</v>
      </c>
      <c r="H25" s="26">
        <v>47.7</v>
      </c>
      <c r="I25" s="26">
        <v>18.5</v>
      </c>
      <c r="J25" s="26">
        <v>32.299999999999997</v>
      </c>
      <c r="K25" s="26">
        <v>0</v>
      </c>
      <c r="L25" s="26">
        <v>4.8</v>
      </c>
      <c r="M25" s="26">
        <v>6.5</v>
      </c>
      <c r="N25" s="26">
        <v>5.7</v>
      </c>
      <c r="O25" s="26">
        <f t="shared" si="1"/>
        <v>223.5</v>
      </c>
      <c r="P25" s="3"/>
      <c r="Q25" s="3"/>
      <c r="R25" s="3"/>
    </row>
    <row r="26" spans="1:18" s="5" customFormat="1" ht="12.75" x14ac:dyDescent="0.2">
      <c r="A26" s="41" t="s">
        <v>51</v>
      </c>
      <c r="B26" s="26">
        <v>10.5</v>
      </c>
      <c r="C26" s="26">
        <v>16.600000000000001</v>
      </c>
      <c r="D26" s="26">
        <v>51.5</v>
      </c>
      <c r="E26" s="26">
        <v>17.399999999999999</v>
      </c>
      <c r="F26" s="26">
        <v>10.6</v>
      </c>
      <c r="G26" s="26">
        <v>0.8</v>
      </c>
      <c r="H26" s="26">
        <v>47.7</v>
      </c>
      <c r="I26" s="26">
        <v>18.5</v>
      </c>
      <c r="J26" s="26">
        <v>32.5</v>
      </c>
      <c r="K26" s="26">
        <v>0</v>
      </c>
      <c r="L26" s="26">
        <v>4.8</v>
      </c>
      <c r="M26" s="26">
        <v>6.5</v>
      </c>
      <c r="N26" s="26">
        <v>5.7</v>
      </c>
      <c r="O26" s="26">
        <f t="shared" si="1"/>
        <v>223.1</v>
      </c>
      <c r="P26" s="3"/>
      <c r="Q26" s="3"/>
      <c r="R26" s="3"/>
    </row>
    <row r="27" spans="1:18" s="5" customFormat="1" ht="12.75" x14ac:dyDescent="0.2">
      <c r="A27" s="41" t="s">
        <v>52</v>
      </c>
      <c r="B27" s="26">
        <v>11.4</v>
      </c>
      <c r="C27" s="26">
        <v>16.399999999999999</v>
      </c>
      <c r="D27" s="26">
        <v>50</v>
      </c>
      <c r="E27" s="26">
        <v>16.8</v>
      </c>
      <c r="F27" s="26">
        <v>10.4</v>
      </c>
      <c r="G27" s="26">
        <v>0.8</v>
      </c>
      <c r="H27" s="26">
        <v>47.7</v>
      </c>
      <c r="I27" s="26">
        <v>18.100000000000001</v>
      </c>
      <c r="J27" s="26">
        <v>31.8</v>
      </c>
      <c r="K27" s="26">
        <v>0</v>
      </c>
      <c r="L27" s="26">
        <v>4.8</v>
      </c>
      <c r="M27" s="26">
        <v>5.2</v>
      </c>
      <c r="N27" s="26">
        <v>5.5</v>
      </c>
      <c r="O27" s="26">
        <f t="shared" si="1"/>
        <v>218.9</v>
      </c>
      <c r="P27" s="3"/>
      <c r="Q27" s="3"/>
      <c r="R27" s="3"/>
    </row>
    <row r="28" spans="1:18" s="5" customFormat="1" ht="12.75" x14ac:dyDescent="0.2">
      <c r="A28" s="41" t="s">
        <v>59</v>
      </c>
      <c r="B28" s="26">
        <v>11.8</v>
      </c>
      <c r="C28" s="26">
        <v>17.399999999999999</v>
      </c>
      <c r="D28" s="26">
        <v>49.8</v>
      </c>
      <c r="E28" s="26">
        <v>16.600000000000001</v>
      </c>
      <c r="F28" s="26">
        <v>10.5</v>
      </c>
      <c r="G28" s="26">
        <v>0.8</v>
      </c>
      <c r="H28" s="26">
        <v>47.7</v>
      </c>
      <c r="I28" s="26">
        <v>18.5</v>
      </c>
      <c r="J28" s="26">
        <v>31.9</v>
      </c>
      <c r="K28" s="26">
        <v>0</v>
      </c>
      <c r="L28" s="26">
        <v>4.8</v>
      </c>
      <c r="M28" s="26">
        <v>5.4</v>
      </c>
      <c r="N28" s="26">
        <v>5.5</v>
      </c>
      <c r="O28" s="26">
        <f t="shared" si="1"/>
        <v>220.70000000000002</v>
      </c>
      <c r="P28" s="3"/>
      <c r="Q28" s="3"/>
      <c r="R28" s="3"/>
    </row>
    <row r="29" spans="1:18" s="5" customFormat="1" ht="12.75" x14ac:dyDescent="0.2">
      <c r="A29" s="41" t="s">
        <v>54</v>
      </c>
      <c r="B29" s="26">
        <v>12.1</v>
      </c>
      <c r="C29" s="26">
        <v>18.399999999999999</v>
      </c>
      <c r="D29" s="26">
        <v>49.6</v>
      </c>
      <c r="E29" s="26">
        <v>16.2</v>
      </c>
      <c r="F29" s="26">
        <v>10.3</v>
      </c>
      <c r="G29" s="26">
        <v>0.8</v>
      </c>
      <c r="H29" s="26">
        <v>47.7</v>
      </c>
      <c r="I29" s="26">
        <v>18.3</v>
      </c>
      <c r="J29" s="26">
        <v>33.6</v>
      </c>
      <c r="K29" s="26">
        <v>0</v>
      </c>
      <c r="L29" s="26">
        <v>4.8</v>
      </c>
      <c r="M29" s="26">
        <v>5.0999999999999996</v>
      </c>
      <c r="N29" s="26">
        <v>5.5</v>
      </c>
      <c r="O29" s="26">
        <f t="shared" si="1"/>
        <v>222.4</v>
      </c>
      <c r="P29" s="3"/>
      <c r="Q29" s="3"/>
      <c r="R29" s="3"/>
    </row>
    <row r="30" spans="1:18" s="5" customFormat="1" ht="12.75" x14ac:dyDescent="0.2">
      <c r="A30" s="41" t="s">
        <v>55</v>
      </c>
      <c r="B30" s="26">
        <v>12.7</v>
      </c>
      <c r="C30" s="26">
        <v>18.8</v>
      </c>
      <c r="D30" s="26">
        <v>50.2</v>
      </c>
      <c r="E30" s="26">
        <v>16</v>
      </c>
      <c r="F30" s="26">
        <v>10.8</v>
      </c>
      <c r="G30" s="26">
        <v>1.3</v>
      </c>
      <c r="H30" s="26">
        <v>47.7</v>
      </c>
      <c r="I30" s="26">
        <v>18.5</v>
      </c>
      <c r="J30" s="26">
        <v>35.5</v>
      </c>
      <c r="K30" s="26">
        <v>0</v>
      </c>
      <c r="L30" s="26">
        <v>4.8</v>
      </c>
      <c r="M30" s="26">
        <v>5.0999999999999996</v>
      </c>
      <c r="N30" s="26">
        <v>5.5</v>
      </c>
      <c r="O30" s="26">
        <f t="shared" si="1"/>
        <v>226.9</v>
      </c>
      <c r="P30" s="3"/>
      <c r="Q30" s="3"/>
      <c r="R30" s="3"/>
    </row>
    <row r="31" spans="1:18" s="5" customFormat="1" ht="12.75" x14ac:dyDescent="0.2">
      <c r="A31" s="41" t="s">
        <v>56</v>
      </c>
      <c r="B31" s="26">
        <v>12.3</v>
      </c>
      <c r="C31" s="26">
        <v>18.399999999999999</v>
      </c>
      <c r="D31" s="26">
        <v>52</v>
      </c>
      <c r="E31" s="26">
        <v>15.8</v>
      </c>
      <c r="F31" s="26">
        <v>11</v>
      </c>
      <c r="G31" s="26">
        <v>1.3</v>
      </c>
      <c r="H31" s="26">
        <v>48.2</v>
      </c>
      <c r="I31" s="26">
        <v>18.600000000000001</v>
      </c>
      <c r="J31" s="26">
        <v>40.200000000000003</v>
      </c>
      <c r="K31" s="26">
        <v>0</v>
      </c>
      <c r="L31" s="26">
        <v>3.5</v>
      </c>
      <c r="M31" s="26">
        <v>4.4000000000000004</v>
      </c>
      <c r="N31" s="26">
        <v>22.6</v>
      </c>
      <c r="O31" s="26">
        <f t="shared" si="1"/>
        <v>248.3</v>
      </c>
      <c r="P31" s="3"/>
      <c r="Q31" s="3"/>
      <c r="R31" s="3"/>
    </row>
    <row r="32" spans="1:18" s="5" customFormat="1" ht="12.75" x14ac:dyDescent="0.2">
      <c r="A32" s="39" t="s">
        <v>17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3"/>
      <c r="Q32" s="3"/>
      <c r="R32" s="3"/>
    </row>
    <row r="33" spans="1:18" s="5" customFormat="1" ht="12.75" x14ac:dyDescent="0.2">
      <c r="A33" s="3" t="s">
        <v>57</v>
      </c>
      <c r="B33" s="26">
        <v>11.7</v>
      </c>
      <c r="C33" s="26">
        <v>19.899999999999999</v>
      </c>
      <c r="D33" s="26">
        <v>49.8</v>
      </c>
      <c r="E33" s="26">
        <v>14.9</v>
      </c>
      <c r="F33" s="26">
        <v>11</v>
      </c>
      <c r="G33" s="26">
        <v>1.3</v>
      </c>
      <c r="H33" s="26">
        <v>48.2</v>
      </c>
      <c r="I33" s="26">
        <v>18.8</v>
      </c>
      <c r="J33" s="26">
        <v>41.8</v>
      </c>
      <c r="K33" s="26">
        <v>0</v>
      </c>
      <c r="L33" s="26">
        <v>2.1</v>
      </c>
      <c r="M33" s="26">
        <v>6</v>
      </c>
      <c r="N33" s="26">
        <v>22.3</v>
      </c>
      <c r="O33" s="26">
        <f t="shared" ref="O33:O44" si="2">SUM(B33:N33)</f>
        <v>247.80000000000004</v>
      </c>
      <c r="P33" s="3"/>
      <c r="Q33" s="3"/>
      <c r="R33" s="3"/>
    </row>
    <row r="34" spans="1:18" s="5" customFormat="1" ht="12.75" x14ac:dyDescent="0.2">
      <c r="A34" s="3" t="s">
        <v>58</v>
      </c>
      <c r="B34" s="26">
        <v>11.8</v>
      </c>
      <c r="C34" s="26">
        <v>19.899999999999999</v>
      </c>
      <c r="D34" s="26">
        <v>48.8</v>
      </c>
      <c r="E34" s="26">
        <v>14.1</v>
      </c>
      <c r="F34" s="26">
        <v>10.3</v>
      </c>
      <c r="G34" s="26">
        <v>1.3</v>
      </c>
      <c r="H34" s="26">
        <v>48.2</v>
      </c>
      <c r="I34" s="26">
        <v>18.5</v>
      </c>
      <c r="J34" s="26">
        <v>38.799999999999997</v>
      </c>
      <c r="K34" s="26">
        <v>0</v>
      </c>
      <c r="L34" s="26">
        <v>2.1</v>
      </c>
      <c r="M34" s="26">
        <v>5.6</v>
      </c>
      <c r="N34" s="26">
        <v>22.8</v>
      </c>
      <c r="O34" s="26">
        <f t="shared" si="2"/>
        <v>242.2</v>
      </c>
      <c r="P34" s="3"/>
      <c r="Q34" s="3"/>
      <c r="R34" s="3"/>
    </row>
    <row r="35" spans="1:18" s="5" customFormat="1" ht="12.75" x14ac:dyDescent="0.2">
      <c r="A35" s="3" t="s">
        <v>47</v>
      </c>
      <c r="B35" s="26">
        <v>11.5</v>
      </c>
      <c r="C35" s="26">
        <v>19.399999999999999</v>
      </c>
      <c r="D35" s="26">
        <v>51.4</v>
      </c>
      <c r="E35" s="26">
        <v>13.1</v>
      </c>
      <c r="F35" s="26">
        <v>10.8</v>
      </c>
      <c r="G35" s="26">
        <v>1.2</v>
      </c>
      <c r="H35" s="26">
        <v>48.2</v>
      </c>
      <c r="I35" s="26">
        <v>18.3</v>
      </c>
      <c r="J35" s="26">
        <v>39</v>
      </c>
      <c r="K35" s="26">
        <v>0</v>
      </c>
      <c r="L35" s="26">
        <v>4.0999999999999996</v>
      </c>
      <c r="M35" s="26">
        <v>4.2</v>
      </c>
      <c r="N35" s="26">
        <v>22.6</v>
      </c>
      <c r="O35" s="26">
        <f t="shared" si="2"/>
        <v>243.79999999999998</v>
      </c>
      <c r="P35" s="3"/>
      <c r="Q35" s="3"/>
      <c r="R35" s="3"/>
    </row>
    <row r="36" spans="1:18" s="5" customFormat="1" ht="12.75" x14ac:dyDescent="0.2">
      <c r="A36" s="41" t="s">
        <v>48</v>
      </c>
      <c r="B36" s="26">
        <v>11.5</v>
      </c>
      <c r="C36" s="26">
        <v>20.2</v>
      </c>
      <c r="D36" s="26">
        <v>50.7</v>
      </c>
      <c r="E36" s="26">
        <v>12.9</v>
      </c>
      <c r="F36" s="26">
        <v>10.7</v>
      </c>
      <c r="G36" s="26">
        <v>1.3</v>
      </c>
      <c r="H36" s="26">
        <v>48.2</v>
      </c>
      <c r="I36" s="26">
        <v>18.399999999999999</v>
      </c>
      <c r="J36" s="26">
        <v>38.9</v>
      </c>
      <c r="K36" s="26">
        <v>0</v>
      </c>
      <c r="L36" s="26">
        <v>4</v>
      </c>
      <c r="M36" s="26">
        <v>4</v>
      </c>
      <c r="N36" s="26">
        <v>22.6</v>
      </c>
      <c r="O36" s="26">
        <f t="shared" si="2"/>
        <v>243.4</v>
      </c>
      <c r="P36" s="3"/>
      <c r="Q36" s="3"/>
      <c r="R36" s="3"/>
    </row>
    <row r="37" spans="1:18" s="5" customFormat="1" ht="12.75" x14ac:dyDescent="0.2">
      <c r="A37" s="41" t="s">
        <v>49</v>
      </c>
      <c r="B37" s="26">
        <v>11</v>
      </c>
      <c r="C37" s="26">
        <v>20.6</v>
      </c>
      <c r="D37" s="26">
        <v>50.5</v>
      </c>
      <c r="E37" s="26">
        <v>11.4</v>
      </c>
      <c r="F37" s="26">
        <v>10</v>
      </c>
      <c r="G37" s="26">
        <v>1.3</v>
      </c>
      <c r="H37" s="26">
        <v>48.2</v>
      </c>
      <c r="I37" s="26">
        <v>18.100000000000001</v>
      </c>
      <c r="J37" s="26">
        <v>36.200000000000003</v>
      </c>
      <c r="K37" s="26">
        <v>0</v>
      </c>
      <c r="L37" s="26">
        <v>4</v>
      </c>
      <c r="M37" s="26">
        <v>3.9</v>
      </c>
      <c r="N37" s="26">
        <v>22.6</v>
      </c>
      <c r="O37" s="26">
        <f t="shared" si="2"/>
        <v>237.8</v>
      </c>
      <c r="P37" s="3"/>
      <c r="Q37" s="3"/>
      <c r="R37" s="3"/>
    </row>
    <row r="38" spans="1:18" s="5" customFormat="1" ht="12.75" x14ac:dyDescent="0.2">
      <c r="A38" s="41" t="s">
        <v>50</v>
      </c>
      <c r="B38" s="26">
        <v>10.9</v>
      </c>
      <c r="C38" s="26">
        <v>23.2</v>
      </c>
      <c r="D38" s="26">
        <v>52.6</v>
      </c>
      <c r="E38" s="26">
        <v>10.6</v>
      </c>
      <c r="F38" s="26">
        <v>9.6999999999999993</v>
      </c>
      <c r="G38" s="26">
        <v>1.3</v>
      </c>
      <c r="H38" s="26">
        <v>49.5</v>
      </c>
      <c r="I38" s="26">
        <v>18.3</v>
      </c>
      <c r="J38" s="26">
        <v>36.1</v>
      </c>
      <c r="K38" s="26">
        <v>0</v>
      </c>
      <c r="L38" s="26">
        <v>3.8</v>
      </c>
      <c r="M38" s="26">
        <v>3.9</v>
      </c>
      <c r="N38" s="26">
        <v>22.2</v>
      </c>
      <c r="O38" s="26">
        <f t="shared" si="2"/>
        <v>242.10000000000002</v>
      </c>
      <c r="P38" s="3"/>
      <c r="Q38" s="3"/>
      <c r="R38" s="3"/>
    </row>
    <row r="39" spans="1:18" s="5" customFormat="1" ht="12.75" x14ac:dyDescent="0.2">
      <c r="A39" s="41" t="s">
        <v>51</v>
      </c>
      <c r="B39" s="26">
        <v>11.4</v>
      </c>
      <c r="C39" s="26">
        <v>22.5</v>
      </c>
      <c r="D39" s="26">
        <v>54.4</v>
      </c>
      <c r="E39" s="26">
        <v>10.6</v>
      </c>
      <c r="F39" s="26">
        <v>10.4</v>
      </c>
      <c r="G39" s="26">
        <v>1.8</v>
      </c>
      <c r="H39" s="26">
        <v>49.5</v>
      </c>
      <c r="I39" s="26">
        <v>18.399999999999999</v>
      </c>
      <c r="J39" s="26">
        <v>38.6</v>
      </c>
      <c r="K39" s="26">
        <v>0</v>
      </c>
      <c r="L39" s="26">
        <v>3.3</v>
      </c>
      <c r="M39" s="26">
        <v>3.9</v>
      </c>
      <c r="N39" s="26">
        <v>22.2</v>
      </c>
      <c r="O39" s="26">
        <f t="shared" si="2"/>
        <v>247</v>
      </c>
      <c r="P39" s="3"/>
      <c r="Q39" s="3"/>
      <c r="R39" s="3"/>
    </row>
    <row r="40" spans="1:18" s="5" customFormat="1" ht="12.75" x14ac:dyDescent="0.2">
      <c r="A40" s="41" t="s">
        <v>52</v>
      </c>
      <c r="B40" s="26">
        <v>11</v>
      </c>
      <c r="C40" s="26">
        <v>24.3</v>
      </c>
      <c r="D40" s="26">
        <v>55.1</v>
      </c>
      <c r="E40" s="26">
        <v>9.6999999999999993</v>
      </c>
      <c r="F40" s="26">
        <v>9.8000000000000007</v>
      </c>
      <c r="G40" s="26">
        <v>1.8</v>
      </c>
      <c r="H40" s="26">
        <v>49.5</v>
      </c>
      <c r="I40" s="26">
        <v>18.600000000000001</v>
      </c>
      <c r="J40" s="26">
        <v>37.200000000000003</v>
      </c>
      <c r="K40" s="26">
        <v>0</v>
      </c>
      <c r="L40" s="26">
        <v>4.9000000000000004</v>
      </c>
      <c r="M40" s="26">
        <v>3.8</v>
      </c>
      <c r="N40" s="26">
        <v>22.2</v>
      </c>
      <c r="O40" s="26">
        <f t="shared" si="2"/>
        <v>247.9</v>
      </c>
      <c r="P40" s="3"/>
      <c r="Q40" s="3"/>
      <c r="R40" s="3"/>
    </row>
    <row r="41" spans="1:18" s="5" customFormat="1" ht="12.75" x14ac:dyDescent="0.2">
      <c r="A41" s="41" t="s">
        <v>59</v>
      </c>
      <c r="B41" s="26">
        <v>11.3</v>
      </c>
      <c r="C41" s="26">
        <v>24.5</v>
      </c>
      <c r="D41" s="26">
        <v>55.1</v>
      </c>
      <c r="E41" s="26">
        <v>8.6999999999999993</v>
      </c>
      <c r="F41" s="26">
        <v>10.199999999999999</v>
      </c>
      <c r="G41" s="26">
        <v>2.1</v>
      </c>
      <c r="H41" s="26">
        <v>49.5</v>
      </c>
      <c r="I41" s="26">
        <v>18.600000000000001</v>
      </c>
      <c r="J41" s="26">
        <v>39.299999999999997</v>
      </c>
      <c r="K41" s="26">
        <v>0</v>
      </c>
      <c r="L41" s="26">
        <v>4.2</v>
      </c>
      <c r="M41" s="26">
        <v>3.8</v>
      </c>
      <c r="N41" s="26">
        <v>22</v>
      </c>
      <c r="O41" s="26">
        <f t="shared" si="2"/>
        <v>249.3</v>
      </c>
      <c r="P41" s="3"/>
      <c r="Q41" s="3"/>
      <c r="R41" s="3"/>
    </row>
    <row r="42" spans="1:18" s="5" customFormat="1" ht="12.75" x14ac:dyDescent="0.2">
      <c r="A42" s="41" t="s">
        <v>54</v>
      </c>
      <c r="B42" s="26">
        <v>11.4</v>
      </c>
      <c r="C42" s="26">
        <v>25.9</v>
      </c>
      <c r="D42" s="26">
        <v>56.4</v>
      </c>
      <c r="E42" s="26">
        <v>8.4</v>
      </c>
      <c r="F42" s="26">
        <v>9.1999999999999993</v>
      </c>
      <c r="G42" s="26">
        <v>2.8</v>
      </c>
      <c r="H42" s="26">
        <v>49.5</v>
      </c>
      <c r="I42" s="26">
        <v>18.399999999999999</v>
      </c>
      <c r="J42" s="26">
        <v>38</v>
      </c>
      <c r="K42" s="26">
        <v>0</v>
      </c>
      <c r="L42" s="26">
        <v>4.2</v>
      </c>
      <c r="M42" s="26">
        <v>3.7</v>
      </c>
      <c r="N42" s="26">
        <v>22</v>
      </c>
      <c r="O42" s="26">
        <f t="shared" si="2"/>
        <v>249.89999999999998</v>
      </c>
      <c r="P42" s="3"/>
      <c r="Q42" s="3"/>
      <c r="R42" s="3"/>
    </row>
    <row r="43" spans="1:18" s="5" customFormat="1" ht="12.75" x14ac:dyDescent="0.2">
      <c r="A43" s="41" t="s">
        <v>55</v>
      </c>
      <c r="B43" s="26">
        <v>11.6</v>
      </c>
      <c r="C43" s="26">
        <v>25.6</v>
      </c>
      <c r="D43" s="26">
        <v>56.3</v>
      </c>
      <c r="E43" s="26">
        <v>7.6</v>
      </c>
      <c r="F43" s="26">
        <v>8.9</v>
      </c>
      <c r="G43" s="26">
        <v>2.8</v>
      </c>
      <c r="H43" s="26">
        <v>49.5</v>
      </c>
      <c r="I43" s="26">
        <v>18.5</v>
      </c>
      <c r="J43" s="26">
        <v>37.9</v>
      </c>
      <c r="K43" s="26">
        <v>0</v>
      </c>
      <c r="L43" s="26">
        <v>4.2</v>
      </c>
      <c r="M43" s="26">
        <v>3.7</v>
      </c>
      <c r="N43" s="26">
        <v>23.6</v>
      </c>
      <c r="O43" s="26">
        <f t="shared" si="2"/>
        <v>250.2</v>
      </c>
      <c r="P43" s="3"/>
      <c r="Q43" s="3"/>
      <c r="R43" s="3"/>
    </row>
    <row r="44" spans="1:18" s="5" customFormat="1" ht="12.75" x14ac:dyDescent="0.2">
      <c r="A44" s="41" t="s">
        <v>56</v>
      </c>
      <c r="B44" s="26">
        <v>11.8</v>
      </c>
      <c r="C44" s="26">
        <v>27.3</v>
      </c>
      <c r="D44" s="26">
        <v>58.5</v>
      </c>
      <c r="E44" s="26">
        <v>6.7</v>
      </c>
      <c r="F44" s="26">
        <v>8.4</v>
      </c>
      <c r="G44" s="26">
        <v>3</v>
      </c>
      <c r="H44" s="26">
        <v>51.5</v>
      </c>
      <c r="I44" s="26">
        <v>18.600000000000001</v>
      </c>
      <c r="J44" s="26">
        <v>39</v>
      </c>
      <c r="K44" s="26">
        <v>0</v>
      </c>
      <c r="L44" s="26">
        <v>4.2</v>
      </c>
      <c r="M44" s="26">
        <v>3.7</v>
      </c>
      <c r="N44" s="26">
        <v>23</v>
      </c>
      <c r="O44" s="26">
        <f t="shared" si="2"/>
        <v>255.69999999999996</v>
      </c>
      <c r="P44" s="3"/>
      <c r="Q44" s="3"/>
      <c r="R44" s="3"/>
    </row>
    <row r="45" spans="1:18" s="5" customFormat="1" ht="12.75" x14ac:dyDescent="0.2">
      <c r="A45" s="39" t="s">
        <v>18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3"/>
      <c r="Q45" s="3"/>
      <c r="R45" s="3"/>
    </row>
    <row r="46" spans="1:18" s="5" customFormat="1" ht="12.75" x14ac:dyDescent="0.2">
      <c r="A46" s="3" t="s">
        <v>57</v>
      </c>
      <c r="B46" s="26">
        <v>12.1</v>
      </c>
      <c r="C46" s="26">
        <v>27.6</v>
      </c>
      <c r="D46" s="26">
        <v>58</v>
      </c>
      <c r="E46" s="26">
        <v>6.3</v>
      </c>
      <c r="F46" s="26">
        <v>8.8000000000000007</v>
      </c>
      <c r="G46" s="26">
        <v>3</v>
      </c>
      <c r="H46" s="26">
        <v>52.4</v>
      </c>
      <c r="I46" s="26">
        <v>18.2</v>
      </c>
      <c r="J46" s="26">
        <v>40.6</v>
      </c>
      <c r="K46" s="26">
        <v>0</v>
      </c>
      <c r="L46" s="26">
        <v>3.5</v>
      </c>
      <c r="M46" s="26">
        <v>3.7</v>
      </c>
      <c r="N46" s="26">
        <v>22.9</v>
      </c>
      <c r="O46" s="26">
        <f t="shared" ref="O46:O57" si="3">SUM(B46:N46)</f>
        <v>257.09999999999997</v>
      </c>
      <c r="P46" s="3"/>
      <c r="Q46" s="3"/>
      <c r="R46" s="3"/>
    </row>
    <row r="47" spans="1:18" s="5" customFormat="1" ht="12.75" x14ac:dyDescent="0.2">
      <c r="A47" s="3" t="s">
        <v>58</v>
      </c>
      <c r="B47" s="26">
        <v>12.1</v>
      </c>
      <c r="C47" s="26">
        <v>28</v>
      </c>
      <c r="D47" s="26">
        <v>59.2</v>
      </c>
      <c r="E47" s="26">
        <v>5.5</v>
      </c>
      <c r="F47" s="26">
        <v>8.9</v>
      </c>
      <c r="G47" s="26">
        <v>3</v>
      </c>
      <c r="H47" s="26">
        <v>56.4</v>
      </c>
      <c r="I47" s="26">
        <v>18.100000000000001</v>
      </c>
      <c r="J47" s="26">
        <v>40.700000000000003</v>
      </c>
      <c r="K47" s="26">
        <v>0</v>
      </c>
      <c r="L47" s="26">
        <v>3.5</v>
      </c>
      <c r="M47" s="26">
        <v>3.7</v>
      </c>
      <c r="N47" s="26">
        <v>22.5</v>
      </c>
      <c r="O47" s="26">
        <f t="shared" si="3"/>
        <v>261.60000000000002</v>
      </c>
      <c r="P47" s="3"/>
      <c r="Q47" s="3"/>
      <c r="R47" s="3"/>
    </row>
    <row r="48" spans="1:18" s="5" customFormat="1" ht="12.75" x14ac:dyDescent="0.2">
      <c r="A48" s="3" t="s">
        <v>47</v>
      </c>
      <c r="B48" s="26">
        <v>12</v>
      </c>
      <c r="C48" s="26">
        <v>27.5</v>
      </c>
      <c r="D48" s="26">
        <v>58.6</v>
      </c>
      <c r="E48" s="26">
        <v>4.5999999999999996</v>
      </c>
      <c r="F48" s="26">
        <v>8.6999999999999993</v>
      </c>
      <c r="G48" s="26">
        <v>2.7</v>
      </c>
      <c r="H48" s="26">
        <v>56.4</v>
      </c>
      <c r="I48" s="26">
        <v>18.2</v>
      </c>
      <c r="J48" s="26">
        <v>39.700000000000003</v>
      </c>
      <c r="K48" s="26">
        <v>0</v>
      </c>
      <c r="L48" s="26">
        <v>2.5</v>
      </c>
      <c r="M48" s="26">
        <v>3.7</v>
      </c>
      <c r="N48" s="26">
        <v>21.8</v>
      </c>
      <c r="O48" s="26">
        <f t="shared" si="3"/>
        <v>256.39999999999998</v>
      </c>
      <c r="P48" s="3"/>
      <c r="Q48" s="3"/>
      <c r="R48" s="3"/>
    </row>
    <row r="49" spans="1:18" s="5" customFormat="1" ht="12.75" x14ac:dyDescent="0.2">
      <c r="A49" s="41" t="s">
        <v>48</v>
      </c>
      <c r="B49" s="26">
        <v>12.1</v>
      </c>
      <c r="C49" s="26">
        <v>28.7</v>
      </c>
      <c r="D49" s="26">
        <v>57.1</v>
      </c>
      <c r="E49" s="26">
        <v>4.2</v>
      </c>
      <c r="F49" s="26">
        <v>9.3000000000000007</v>
      </c>
      <c r="G49" s="26">
        <v>2.8</v>
      </c>
      <c r="H49" s="26">
        <v>52.4</v>
      </c>
      <c r="I49" s="26">
        <v>18.3</v>
      </c>
      <c r="J49" s="26">
        <v>39.5</v>
      </c>
      <c r="K49" s="26">
        <v>0</v>
      </c>
      <c r="L49" s="26">
        <v>2.5</v>
      </c>
      <c r="M49" s="26">
        <v>3.7</v>
      </c>
      <c r="N49" s="26">
        <v>25.5</v>
      </c>
      <c r="O49" s="26">
        <f t="shared" si="3"/>
        <v>256.10000000000002</v>
      </c>
      <c r="P49" s="3"/>
      <c r="Q49" s="3"/>
      <c r="R49" s="3"/>
    </row>
    <row r="50" spans="1:18" s="5" customFormat="1" ht="12.75" x14ac:dyDescent="0.2">
      <c r="A50" s="41" t="s">
        <v>49</v>
      </c>
      <c r="B50" s="26">
        <v>12.1</v>
      </c>
      <c r="C50" s="26">
        <v>30.8</v>
      </c>
      <c r="D50" s="26">
        <v>57.2</v>
      </c>
      <c r="E50" s="26">
        <v>3.9</v>
      </c>
      <c r="F50" s="26">
        <v>9.3000000000000007</v>
      </c>
      <c r="G50" s="26">
        <v>2.8</v>
      </c>
      <c r="H50" s="26">
        <v>52.6</v>
      </c>
      <c r="I50" s="26">
        <v>18.100000000000001</v>
      </c>
      <c r="J50" s="26">
        <v>44</v>
      </c>
      <c r="K50" s="26">
        <v>0</v>
      </c>
      <c r="L50" s="26">
        <v>1.9</v>
      </c>
      <c r="M50" s="26">
        <v>4.3</v>
      </c>
      <c r="N50" s="26">
        <v>25.3</v>
      </c>
      <c r="O50" s="26">
        <f t="shared" si="3"/>
        <v>262.3</v>
      </c>
      <c r="P50" s="3"/>
      <c r="Q50" s="3"/>
      <c r="R50" s="3"/>
    </row>
    <row r="51" spans="1:18" s="5" customFormat="1" ht="12.75" x14ac:dyDescent="0.2">
      <c r="A51" s="41" t="s">
        <v>50</v>
      </c>
      <c r="B51" s="26">
        <v>12.1</v>
      </c>
      <c r="C51" s="26">
        <v>30.7</v>
      </c>
      <c r="D51" s="26">
        <v>60.9</v>
      </c>
      <c r="E51" s="26">
        <v>3.1</v>
      </c>
      <c r="F51" s="26">
        <v>8.5</v>
      </c>
      <c r="G51" s="26">
        <v>2.8</v>
      </c>
      <c r="H51" s="26">
        <v>52.6</v>
      </c>
      <c r="I51" s="26">
        <v>18.2</v>
      </c>
      <c r="J51" s="26">
        <v>45.7</v>
      </c>
      <c r="K51" s="26">
        <v>0</v>
      </c>
      <c r="L51" s="26">
        <v>1.9</v>
      </c>
      <c r="M51" s="26">
        <v>4.2</v>
      </c>
      <c r="N51" s="26">
        <v>24.7</v>
      </c>
      <c r="O51" s="26">
        <f t="shared" si="3"/>
        <v>265.39999999999998</v>
      </c>
      <c r="P51" s="3"/>
      <c r="Q51" s="3"/>
      <c r="R51" s="3"/>
    </row>
    <row r="52" spans="1:18" s="5" customFormat="1" ht="12.75" x14ac:dyDescent="0.2">
      <c r="A52" s="41" t="s">
        <v>51</v>
      </c>
      <c r="B52" s="26">
        <v>13.2</v>
      </c>
      <c r="C52" s="26">
        <v>30.7</v>
      </c>
      <c r="D52" s="26">
        <v>61.6</v>
      </c>
      <c r="E52" s="26">
        <v>2.8</v>
      </c>
      <c r="F52" s="26">
        <v>9</v>
      </c>
      <c r="G52" s="26">
        <v>2.8</v>
      </c>
      <c r="H52" s="26">
        <v>52.6</v>
      </c>
      <c r="I52" s="26">
        <v>18.399999999999999</v>
      </c>
      <c r="J52" s="26">
        <v>48.4</v>
      </c>
      <c r="K52" s="26">
        <v>0</v>
      </c>
      <c r="L52" s="26">
        <v>1.9</v>
      </c>
      <c r="M52" s="26">
        <v>4.2</v>
      </c>
      <c r="N52" s="26">
        <v>24.5</v>
      </c>
      <c r="O52" s="26">
        <f t="shared" si="3"/>
        <v>270.10000000000002</v>
      </c>
      <c r="P52" s="3"/>
      <c r="Q52" s="3"/>
      <c r="R52" s="3"/>
    </row>
    <row r="53" spans="1:18" s="5" customFormat="1" ht="12.75" x14ac:dyDescent="0.2">
      <c r="A53" s="41" t="s">
        <v>52</v>
      </c>
      <c r="B53" s="26">
        <v>13.6</v>
      </c>
      <c r="C53" s="26">
        <v>33.200000000000003</v>
      </c>
      <c r="D53" s="26">
        <v>61.8</v>
      </c>
      <c r="E53" s="26">
        <v>2</v>
      </c>
      <c r="F53" s="26">
        <v>9.3000000000000007</v>
      </c>
      <c r="G53" s="26">
        <v>2.8</v>
      </c>
      <c r="H53" s="26">
        <v>52.7</v>
      </c>
      <c r="I53" s="26">
        <v>18.5</v>
      </c>
      <c r="J53" s="26">
        <v>50.2</v>
      </c>
      <c r="K53" s="26">
        <v>0</v>
      </c>
      <c r="L53" s="26">
        <v>1.9</v>
      </c>
      <c r="M53" s="26">
        <v>4.0999999999999996</v>
      </c>
      <c r="N53" s="26">
        <v>24.5</v>
      </c>
      <c r="O53" s="26">
        <f t="shared" si="3"/>
        <v>274.59999999999997</v>
      </c>
      <c r="P53" s="3"/>
      <c r="Q53" s="3"/>
      <c r="R53" s="3"/>
    </row>
    <row r="54" spans="1:18" s="5" customFormat="1" ht="12.75" x14ac:dyDescent="0.2">
      <c r="A54" s="41" t="s">
        <v>53</v>
      </c>
      <c r="B54" s="26">
        <v>13.7</v>
      </c>
      <c r="C54" s="26">
        <v>33.9</v>
      </c>
      <c r="D54" s="26">
        <v>61.7</v>
      </c>
      <c r="E54" s="26">
        <v>1.6</v>
      </c>
      <c r="F54" s="26">
        <v>9.1</v>
      </c>
      <c r="G54" s="26">
        <v>3</v>
      </c>
      <c r="H54" s="26">
        <v>52.7</v>
      </c>
      <c r="I54" s="26">
        <v>18.399999999999999</v>
      </c>
      <c r="J54" s="26">
        <v>48.7</v>
      </c>
      <c r="K54" s="26">
        <v>0</v>
      </c>
      <c r="L54" s="26">
        <v>1.9</v>
      </c>
      <c r="M54" s="26">
        <v>4.0999999999999996</v>
      </c>
      <c r="N54" s="26">
        <v>24.1</v>
      </c>
      <c r="O54" s="26">
        <f t="shared" si="3"/>
        <v>272.90000000000003</v>
      </c>
      <c r="P54" s="3"/>
      <c r="Q54" s="3"/>
      <c r="R54" s="3"/>
    </row>
    <row r="55" spans="1:18" s="5" customFormat="1" ht="12.75" x14ac:dyDescent="0.2">
      <c r="A55" s="41" t="s">
        <v>54</v>
      </c>
      <c r="B55" s="26">
        <v>15.6</v>
      </c>
      <c r="C55" s="26">
        <v>35.200000000000003</v>
      </c>
      <c r="D55" s="26">
        <v>61.3</v>
      </c>
      <c r="E55" s="26">
        <v>1.7</v>
      </c>
      <c r="F55" s="26">
        <v>9.5</v>
      </c>
      <c r="G55" s="26">
        <v>3</v>
      </c>
      <c r="H55" s="26">
        <v>52.7</v>
      </c>
      <c r="I55" s="26">
        <v>18.2</v>
      </c>
      <c r="J55" s="26">
        <v>49.6</v>
      </c>
      <c r="K55" s="26">
        <v>0</v>
      </c>
      <c r="L55" s="26">
        <v>1.9</v>
      </c>
      <c r="M55" s="26">
        <v>4.2</v>
      </c>
      <c r="N55" s="26">
        <v>23.9</v>
      </c>
      <c r="O55" s="26">
        <f t="shared" si="3"/>
        <v>276.79999999999995</v>
      </c>
      <c r="P55" s="3"/>
      <c r="Q55" s="3"/>
      <c r="R55" s="3"/>
    </row>
    <row r="56" spans="1:18" s="5" customFormat="1" ht="12.75" x14ac:dyDescent="0.2">
      <c r="A56" s="41" t="s">
        <v>55</v>
      </c>
      <c r="B56" s="26">
        <v>15.8</v>
      </c>
      <c r="C56" s="26">
        <v>36</v>
      </c>
      <c r="D56" s="26">
        <v>60.9</v>
      </c>
      <c r="E56" s="26">
        <v>1.7</v>
      </c>
      <c r="F56" s="26">
        <v>8.9</v>
      </c>
      <c r="G56" s="26">
        <v>3.1</v>
      </c>
      <c r="H56" s="26">
        <v>52.7</v>
      </c>
      <c r="I56" s="26">
        <v>18.2</v>
      </c>
      <c r="J56" s="26">
        <v>49.2</v>
      </c>
      <c r="K56" s="26">
        <v>0</v>
      </c>
      <c r="L56" s="26">
        <v>4.9000000000000004</v>
      </c>
      <c r="M56" s="26">
        <v>4.0999999999999996</v>
      </c>
      <c r="N56" s="26">
        <v>23.6</v>
      </c>
      <c r="O56" s="26">
        <f t="shared" si="3"/>
        <v>279.10000000000002</v>
      </c>
      <c r="P56" s="3"/>
      <c r="Q56" s="3"/>
      <c r="R56" s="3"/>
    </row>
    <row r="57" spans="1:18" s="5" customFormat="1" ht="12.75" x14ac:dyDescent="0.2">
      <c r="A57" s="41" t="s">
        <v>56</v>
      </c>
      <c r="B57" s="26">
        <v>15.9</v>
      </c>
      <c r="C57" s="26">
        <v>35.299999999999997</v>
      </c>
      <c r="D57" s="26">
        <v>61.2</v>
      </c>
      <c r="E57" s="26">
        <v>0.8</v>
      </c>
      <c r="F57" s="26">
        <v>8.9</v>
      </c>
      <c r="G57" s="26">
        <v>3</v>
      </c>
      <c r="H57" s="26">
        <v>52.7</v>
      </c>
      <c r="I57" s="26">
        <v>0</v>
      </c>
      <c r="J57" s="26">
        <v>50</v>
      </c>
      <c r="K57" s="26">
        <v>0</v>
      </c>
      <c r="L57" s="26">
        <v>5.4</v>
      </c>
      <c r="M57" s="26">
        <v>4</v>
      </c>
      <c r="N57" s="26">
        <v>28.3</v>
      </c>
      <c r="O57" s="26">
        <f t="shared" si="3"/>
        <v>265.5</v>
      </c>
      <c r="P57" s="3"/>
      <c r="Q57" s="3"/>
      <c r="R57" s="3"/>
    </row>
    <row r="58" spans="1:18" s="5" customFormat="1" ht="12.75" x14ac:dyDescent="0.2">
      <c r="A58" s="39" t="s">
        <v>19</v>
      </c>
      <c r="B58" s="26"/>
      <c r="C58" s="26"/>
      <c r="D58" s="26"/>
      <c r="E58" s="26"/>
      <c r="F58" s="25"/>
      <c r="G58" s="26"/>
      <c r="H58" s="26"/>
      <c r="I58" s="26"/>
      <c r="J58" s="26"/>
      <c r="K58" s="26"/>
      <c r="L58" s="26"/>
      <c r="M58" s="26"/>
      <c r="N58" s="26"/>
      <c r="O58" s="26"/>
    </row>
    <row r="59" spans="1:18" s="5" customFormat="1" ht="12.75" x14ac:dyDescent="0.2">
      <c r="A59" s="3" t="s">
        <v>57</v>
      </c>
      <c r="B59" s="26">
        <v>16.100000000000001</v>
      </c>
      <c r="C59" s="26">
        <v>35.200000000000003</v>
      </c>
      <c r="D59" s="26">
        <v>61.8</v>
      </c>
      <c r="E59" s="26">
        <v>0.9</v>
      </c>
      <c r="F59" s="26">
        <v>10.5</v>
      </c>
      <c r="G59" s="26">
        <v>3.1</v>
      </c>
      <c r="H59" s="26">
        <v>52.7</v>
      </c>
      <c r="I59" s="26">
        <v>0</v>
      </c>
      <c r="J59" s="26">
        <v>50.5</v>
      </c>
      <c r="K59" s="26">
        <v>0</v>
      </c>
      <c r="L59" s="26">
        <v>4.9000000000000004</v>
      </c>
      <c r="M59" s="26">
        <v>3.9</v>
      </c>
      <c r="N59" s="26">
        <v>28.6</v>
      </c>
      <c r="O59" s="26">
        <f t="shared" ref="O59:O70" si="4">SUM(B59:N59)</f>
        <v>268.20000000000005</v>
      </c>
    </row>
    <row r="60" spans="1:18" s="5" customFormat="1" ht="12.75" x14ac:dyDescent="0.2">
      <c r="A60" s="3" t="s">
        <v>58</v>
      </c>
      <c r="B60" s="26">
        <v>16.2</v>
      </c>
      <c r="C60" s="26">
        <v>36.200000000000003</v>
      </c>
      <c r="D60" s="26">
        <v>62.2</v>
      </c>
      <c r="E60" s="26">
        <v>0.8</v>
      </c>
      <c r="F60" s="26">
        <v>10.199999999999999</v>
      </c>
      <c r="G60" s="26">
        <v>3</v>
      </c>
      <c r="H60" s="26">
        <v>52.7</v>
      </c>
      <c r="I60" s="26">
        <v>0</v>
      </c>
      <c r="J60" s="26">
        <v>48.8</v>
      </c>
      <c r="K60" s="26">
        <v>0</v>
      </c>
      <c r="L60" s="26">
        <v>4.9000000000000004</v>
      </c>
      <c r="M60" s="26">
        <v>3.8</v>
      </c>
      <c r="N60" s="26">
        <v>28.2</v>
      </c>
      <c r="O60" s="26">
        <f t="shared" si="4"/>
        <v>267.00000000000006</v>
      </c>
    </row>
    <row r="61" spans="1:18" s="5" customFormat="1" ht="12.75" x14ac:dyDescent="0.2">
      <c r="A61" s="3" t="s">
        <v>47</v>
      </c>
      <c r="B61" s="26">
        <v>15.6</v>
      </c>
      <c r="C61" s="26">
        <v>34.299999999999997</v>
      </c>
      <c r="D61" s="26">
        <v>61.2</v>
      </c>
      <c r="E61" s="26">
        <v>0.4</v>
      </c>
      <c r="F61" s="26">
        <v>9.3000000000000007</v>
      </c>
      <c r="G61" s="26">
        <v>3.4</v>
      </c>
      <c r="H61" s="26">
        <v>52.7</v>
      </c>
      <c r="I61" s="26">
        <v>0</v>
      </c>
      <c r="J61" s="26">
        <v>46</v>
      </c>
      <c r="K61" s="26">
        <v>0</v>
      </c>
      <c r="L61" s="26">
        <v>7.9</v>
      </c>
      <c r="M61" s="26">
        <v>3.8</v>
      </c>
      <c r="N61" s="26">
        <v>27.9</v>
      </c>
      <c r="O61" s="26">
        <f t="shared" si="4"/>
        <v>262.5</v>
      </c>
    </row>
    <row r="62" spans="1:18" s="5" customFormat="1" ht="12.75" x14ac:dyDescent="0.2">
      <c r="A62" s="41" t="s">
        <v>48</v>
      </c>
      <c r="B62" s="26">
        <v>15.4</v>
      </c>
      <c r="C62" s="26">
        <v>33.4</v>
      </c>
      <c r="D62" s="26">
        <v>60.5</v>
      </c>
      <c r="E62" s="26">
        <v>0.4</v>
      </c>
      <c r="F62" s="26">
        <v>9.1</v>
      </c>
      <c r="G62" s="26">
        <v>3.4</v>
      </c>
      <c r="H62" s="26">
        <v>52.7</v>
      </c>
      <c r="I62" s="26">
        <v>0</v>
      </c>
      <c r="J62" s="26">
        <v>45.6</v>
      </c>
      <c r="K62" s="26">
        <v>0</v>
      </c>
      <c r="L62" s="26">
        <v>9.9</v>
      </c>
      <c r="M62" s="26">
        <v>3.8</v>
      </c>
      <c r="N62" s="26">
        <v>31.2</v>
      </c>
      <c r="O62" s="26">
        <f t="shared" si="4"/>
        <v>265.40000000000003</v>
      </c>
    </row>
    <row r="63" spans="1:18" s="5" customFormat="1" ht="12.75" x14ac:dyDescent="0.2">
      <c r="A63" s="41" t="s">
        <v>49</v>
      </c>
      <c r="B63" s="26">
        <v>16.899999999999999</v>
      </c>
      <c r="C63" s="26">
        <v>33.799999999999997</v>
      </c>
      <c r="D63" s="26">
        <v>60.3</v>
      </c>
      <c r="E63" s="26">
        <v>0</v>
      </c>
      <c r="F63" s="26">
        <v>8.4</v>
      </c>
      <c r="G63" s="26">
        <v>3.4</v>
      </c>
      <c r="H63" s="26">
        <v>52.7</v>
      </c>
      <c r="I63" s="26">
        <v>0</v>
      </c>
      <c r="J63" s="26">
        <v>46.6</v>
      </c>
      <c r="K63" s="26">
        <v>0</v>
      </c>
      <c r="L63" s="26">
        <v>9.9</v>
      </c>
      <c r="M63" s="26">
        <v>3.8</v>
      </c>
      <c r="N63" s="26">
        <v>33.299999999999997</v>
      </c>
      <c r="O63" s="26">
        <f t="shared" si="4"/>
        <v>269.10000000000002</v>
      </c>
    </row>
    <row r="64" spans="1:18" s="5" customFormat="1" ht="12.75" x14ac:dyDescent="0.2">
      <c r="A64" s="41" t="s">
        <v>50</v>
      </c>
      <c r="B64" s="26">
        <v>17.2</v>
      </c>
      <c r="C64" s="26">
        <v>33.9</v>
      </c>
      <c r="D64" s="26">
        <v>59.8</v>
      </c>
      <c r="E64" s="26">
        <v>0</v>
      </c>
      <c r="F64" s="26">
        <v>8</v>
      </c>
      <c r="G64" s="26">
        <v>3.4</v>
      </c>
      <c r="H64" s="26">
        <v>52.7</v>
      </c>
      <c r="I64" s="26">
        <v>0</v>
      </c>
      <c r="J64" s="26">
        <v>44.2</v>
      </c>
      <c r="K64" s="26">
        <v>0</v>
      </c>
      <c r="L64" s="26">
        <v>9.9</v>
      </c>
      <c r="M64" s="26">
        <v>3.6</v>
      </c>
      <c r="N64" s="26">
        <v>32.700000000000003</v>
      </c>
      <c r="O64" s="26">
        <f t="shared" si="4"/>
        <v>265.39999999999998</v>
      </c>
    </row>
    <row r="65" spans="1:15" s="5" customFormat="1" ht="12.75" x14ac:dyDescent="0.2">
      <c r="A65" s="41" t="s">
        <v>51</v>
      </c>
      <c r="B65" s="26">
        <v>17.600000000000001</v>
      </c>
      <c r="C65" s="26">
        <v>33.6</v>
      </c>
      <c r="D65" s="26">
        <v>59.6</v>
      </c>
      <c r="E65" s="26">
        <v>0</v>
      </c>
      <c r="F65" s="26">
        <v>8.1999999999999993</v>
      </c>
      <c r="G65" s="26">
        <v>3.4</v>
      </c>
      <c r="H65" s="26">
        <v>52.7</v>
      </c>
      <c r="I65" s="26">
        <v>0</v>
      </c>
      <c r="J65" s="26">
        <v>45.9</v>
      </c>
      <c r="K65" s="26">
        <v>0</v>
      </c>
      <c r="L65" s="26">
        <v>9.9</v>
      </c>
      <c r="M65" s="26">
        <v>3.6</v>
      </c>
      <c r="N65" s="26">
        <v>36.1</v>
      </c>
      <c r="O65" s="26">
        <f t="shared" si="4"/>
        <v>270.60000000000002</v>
      </c>
    </row>
    <row r="66" spans="1:15" s="5" customFormat="1" ht="12.75" x14ac:dyDescent="0.2">
      <c r="A66" s="41" t="s">
        <v>52</v>
      </c>
      <c r="B66" s="26">
        <v>18</v>
      </c>
      <c r="C66" s="26">
        <v>34.4</v>
      </c>
      <c r="D66" s="26">
        <v>59.3</v>
      </c>
      <c r="E66" s="26">
        <v>0</v>
      </c>
      <c r="F66" s="26">
        <v>8.3000000000000007</v>
      </c>
      <c r="G66" s="26">
        <v>3.4</v>
      </c>
      <c r="H66" s="26">
        <v>52.7</v>
      </c>
      <c r="I66" s="26">
        <v>0</v>
      </c>
      <c r="J66" s="26">
        <v>46.4</v>
      </c>
      <c r="K66" s="26">
        <v>0</v>
      </c>
      <c r="L66" s="26">
        <v>9.9</v>
      </c>
      <c r="M66" s="26">
        <v>3.5</v>
      </c>
      <c r="N66" s="26">
        <v>35.9</v>
      </c>
      <c r="O66" s="26">
        <f t="shared" si="4"/>
        <v>271.8</v>
      </c>
    </row>
    <row r="67" spans="1:15" s="5" customFormat="1" ht="12.75" x14ac:dyDescent="0.2">
      <c r="A67" s="41" t="s">
        <v>59</v>
      </c>
      <c r="B67" s="26">
        <v>19.2</v>
      </c>
      <c r="C67" s="26">
        <v>34.9</v>
      </c>
      <c r="D67" s="26">
        <v>59.7</v>
      </c>
      <c r="E67" s="26">
        <v>0</v>
      </c>
      <c r="F67" s="26">
        <v>8.6</v>
      </c>
      <c r="G67" s="26">
        <v>3.5</v>
      </c>
      <c r="H67" s="26">
        <v>52.7</v>
      </c>
      <c r="I67" s="26">
        <v>0</v>
      </c>
      <c r="J67" s="26">
        <v>48.2</v>
      </c>
      <c r="K67" s="26">
        <v>0</v>
      </c>
      <c r="L67" s="26">
        <v>13.9</v>
      </c>
      <c r="M67" s="26">
        <v>3.5</v>
      </c>
      <c r="N67" s="26">
        <v>35.4</v>
      </c>
      <c r="O67" s="26">
        <f t="shared" si="4"/>
        <v>279.60000000000002</v>
      </c>
    </row>
    <row r="68" spans="1:15" s="5" customFormat="1" ht="12.75" x14ac:dyDescent="0.2">
      <c r="A68" s="41" t="s">
        <v>54</v>
      </c>
      <c r="B68" s="26">
        <v>19.399999999999999</v>
      </c>
      <c r="C68" s="26">
        <v>35.299999999999997</v>
      </c>
      <c r="D68" s="26">
        <v>59.1</v>
      </c>
      <c r="E68" s="26">
        <v>0</v>
      </c>
      <c r="F68" s="26">
        <v>8.3000000000000007</v>
      </c>
      <c r="G68" s="26">
        <v>3.3</v>
      </c>
      <c r="H68" s="26">
        <v>52.7</v>
      </c>
      <c r="I68" s="26">
        <v>0</v>
      </c>
      <c r="J68" s="26">
        <v>46.4</v>
      </c>
      <c r="K68" s="26">
        <v>0</v>
      </c>
      <c r="L68" s="26">
        <v>13.9</v>
      </c>
      <c r="M68" s="26">
        <v>2.2000000000000002</v>
      </c>
      <c r="N68" s="26">
        <v>35.200000000000003</v>
      </c>
      <c r="O68" s="26">
        <f t="shared" si="4"/>
        <v>275.8</v>
      </c>
    </row>
    <row r="69" spans="1:15" s="5" customFormat="1" ht="12.75" x14ac:dyDescent="0.2">
      <c r="A69" s="41" t="s">
        <v>55</v>
      </c>
      <c r="B69" s="26">
        <v>20.2</v>
      </c>
      <c r="C69" s="26">
        <v>35.6</v>
      </c>
      <c r="D69" s="26">
        <v>64.900000000000006</v>
      </c>
      <c r="E69" s="26">
        <v>0</v>
      </c>
      <c r="F69" s="26">
        <v>7.7</v>
      </c>
      <c r="G69" s="26">
        <v>3.4</v>
      </c>
      <c r="H69" s="26">
        <v>52.7</v>
      </c>
      <c r="I69" s="26">
        <v>0</v>
      </c>
      <c r="J69" s="26">
        <v>47.1</v>
      </c>
      <c r="K69" s="26">
        <v>0</v>
      </c>
      <c r="L69" s="26">
        <v>13.9</v>
      </c>
      <c r="M69" s="26">
        <v>2.2000000000000002</v>
      </c>
      <c r="N69" s="26">
        <v>34.9</v>
      </c>
      <c r="O69" s="26">
        <f t="shared" si="4"/>
        <v>282.59999999999997</v>
      </c>
    </row>
    <row r="70" spans="1:15" s="5" customFormat="1" ht="12.75" x14ac:dyDescent="0.2">
      <c r="A70" s="41" t="s">
        <v>56</v>
      </c>
      <c r="B70" s="26">
        <v>21.4</v>
      </c>
      <c r="C70" s="26">
        <v>36.299999999999997</v>
      </c>
      <c r="D70" s="26">
        <v>60.1</v>
      </c>
      <c r="E70" s="26">
        <v>0</v>
      </c>
      <c r="F70" s="26">
        <v>8.1999999999999993</v>
      </c>
      <c r="G70" s="26">
        <v>3.4</v>
      </c>
      <c r="H70" s="26">
        <v>52.7</v>
      </c>
      <c r="I70" s="26">
        <v>0</v>
      </c>
      <c r="J70" s="26">
        <v>50.2</v>
      </c>
      <c r="K70" s="26">
        <v>0</v>
      </c>
      <c r="L70" s="26">
        <v>16.899999999999999</v>
      </c>
      <c r="M70" s="26">
        <v>2</v>
      </c>
      <c r="N70" s="26">
        <v>34.4</v>
      </c>
      <c r="O70" s="26">
        <f t="shared" si="4"/>
        <v>285.60000000000002</v>
      </c>
    </row>
    <row r="71" spans="1:15" s="5" customFormat="1" ht="12.75" x14ac:dyDescent="0.2">
      <c r="A71" s="39" t="s">
        <v>20</v>
      </c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</row>
    <row r="72" spans="1:15" s="5" customFormat="1" ht="12.75" x14ac:dyDescent="0.2">
      <c r="A72" s="3" t="s">
        <v>57</v>
      </c>
      <c r="B72" s="26">
        <v>20.8</v>
      </c>
      <c r="C72" s="26">
        <v>35.700000000000003</v>
      </c>
      <c r="D72" s="26">
        <v>56.9</v>
      </c>
      <c r="E72" s="26">
        <v>0</v>
      </c>
      <c r="F72" s="26">
        <v>8.6</v>
      </c>
      <c r="G72" s="26">
        <v>3.5</v>
      </c>
      <c r="H72" s="26">
        <v>52.8</v>
      </c>
      <c r="I72" s="26">
        <v>0</v>
      </c>
      <c r="J72" s="26">
        <v>47.7</v>
      </c>
      <c r="K72" s="26">
        <v>0</v>
      </c>
      <c r="L72" s="26">
        <v>16.8</v>
      </c>
      <c r="M72" s="26">
        <v>1.8</v>
      </c>
      <c r="N72" s="26">
        <v>34.1</v>
      </c>
      <c r="O72" s="26">
        <f t="shared" ref="O72:O83" si="5">SUM(B72:N72)</f>
        <v>278.70000000000005</v>
      </c>
    </row>
    <row r="73" spans="1:15" s="5" customFormat="1" ht="12.75" x14ac:dyDescent="0.2">
      <c r="A73" s="3" t="s">
        <v>58</v>
      </c>
      <c r="B73" s="26">
        <v>20.6</v>
      </c>
      <c r="C73" s="26">
        <v>36.299999999999997</v>
      </c>
      <c r="D73" s="26">
        <v>57.6</v>
      </c>
      <c r="E73" s="26">
        <v>0</v>
      </c>
      <c r="F73" s="26">
        <v>8.1</v>
      </c>
      <c r="G73" s="26">
        <v>3.5</v>
      </c>
      <c r="H73" s="26">
        <v>52.8</v>
      </c>
      <c r="I73" s="26">
        <v>0</v>
      </c>
      <c r="J73" s="26">
        <v>47.3</v>
      </c>
      <c r="K73" s="26">
        <v>0</v>
      </c>
      <c r="L73" s="26">
        <v>16.899999999999999</v>
      </c>
      <c r="M73" s="26">
        <v>1.8</v>
      </c>
      <c r="N73" s="26">
        <v>33.9</v>
      </c>
      <c r="O73" s="26">
        <f t="shared" si="5"/>
        <v>278.8</v>
      </c>
    </row>
    <row r="74" spans="1:15" s="5" customFormat="1" ht="12.75" x14ac:dyDescent="0.2">
      <c r="A74" s="3" t="s">
        <v>47</v>
      </c>
      <c r="B74" s="26">
        <v>20.8</v>
      </c>
      <c r="C74" s="26">
        <v>36.299999999999997</v>
      </c>
      <c r="D74" s="26">
        <v>57.7</v>
      </c>
      <c r="E74" s="26">
        <v>0</v>
      </c>
      <c r="F74" s="26">
        <v>8</v>
      </c>
      <c r="G74" s="26">
        <v>3.5</v>
      </c>
      <c r="H74" s="26">
        <v>52.9</v>
      </c>
      <c r="I74" s="26">
        <v>0</v>
      </c>
      <c r="J74" s="26">
        <v>48.8</v>
      </c>
      <c r="K74" s="26">
        <v>0</v>
      </c>
      <c r="L74" s="26">
        <v>18.899999999999999</v>
      </c>
      <c r="M74" s="26">
        <v>1.9</v>
      </c>
      <c r="N74" s="26">
        <v>21.5</v>
      </c>
      <c r="O74" s="26">
        <f t="shared" si="5"/>
        <v>270.3</v>
      </c>
    </row>
    <row r="75" spans="1:15" s="5" customFormat="1" ht="12.75" x14ac:dyDescent="0.2">
      <c r="A75" s="41" t="s">
        <v>48</v>
      </c>
      <c r="B75" s="26">
        <v>20.6</v>
      </c>
      <c r="C75" s="26">
        <v>36.299999999999997</v>
      </c>
      <c r="D75" s="26">
        <v>57.4</v>
      </c>
      <c r="E75" s="26">
        <v>0</v>
      </c>
      <c r="F75" s="26">
        <v>7.9</v>
      </c>
      <c r="G75" s="26">
        <v>3.3</v>
      </c>
      <c r="H75" s="26">
        <v>52.9</v>
      </c>
      <c r="I75" s="26">
        <v>0</v>
      </c>
      <c r="J75" s="26">
        <v>48.1</v>
      </c>
      <c r="K75" s="26">
        <v>0</v>
      </c>
      <c r="L75" s="26">
        <v>18.899999999999999</v>
      </c>
      <c r="M75" s="26">
        <v>1.8</v>
      </c>
      <c r="N75" s="26">
        <v>21.5</v>
      </c>
      <c r="O75" s="26">
        <f t="shared" si="5"/>
        <v>268.70000000000005</v>
      </c>
    </row>
    <row r="76" spans="1:15" s="5" customFormat="1" ht="12.75" x14ac:dyDescent="0.2">
      <c r="A76" s="41" t="s">
        <v>49</v>
      </c>
      <c r="B76" s="26">
        <v>21.2</v>
      </c>
      <c r="C76" s="26">
        <v>36</v>
      </c>
      <c r="D76" s="26">
        <v>56.9</v>
      </c>
      <c r="E76" s="26">
        <v>0</v>
      </c>
      <c r="F76" s="26">
        <v>7.6</v>
      </c>
      <c r="G76" s="26">
        <v>3.4</v>
      </c>
      <c r="H76" s="26">
        <v>52.9</v>
      </c>
      <c r="I76" s="26">
        <v>0</v>
      </c>
      <c r="J76" s="26">
        <v>49.8</v>
      </c>
      <c r="K76" s="26">
        <v>0</v>
      </c>
      <c r="L76" s="26">
        <v>18.899999999999999</v>
      </c>
      <c r="M76" s="26">
        <v>1.8</v>
      </c>
      <c r="N76" s="26">
        <v>21.5</v>
      </c>
      <c r="O76" s="26">
        <f t="shared" si="5"/>
        <v>270</v>
      </c>
    </row>
    <row r="77" spans="1:15" s="5" customFormat="1" ht="12.75" x14ac:dyDescent="0.2">
      <c r="A77" s="41" t="s">
        <v>50</v>
      </c>
      <c r="B77" s="26">
        <v>23.7</v>
      </c>
      <c r="C77" s="26">
        <v>36.1</v>
      </c>
      <c r="D77" s="26">
        <v>57.3</v>
      </c>
      <c r="E77" s="26">
        <v>0</v>
      </c>
      <c r="F77" s="26">
        <v>7.9</v>
      </c>
      <c r="G77" s="26">
        <v>3.3</v>
      </c>
      <c r="H77" s="26">
        <v>52.9</v>
      </c>
      <c r="I77" s="26">
        <v>0</v>
      </c>
      <c r="J77" s="26">
        <v>51.9</v>
      </c>
      <c r="K77" s="26">
        <v>0</v>
      </c>
      <c r="L77" s="26">
        <v>18.8</v>
      </c>
      <c r="M77" s="26">
        <v>12.8</v>
      </c>
      <c r="N77" s="26">
        <v>21.5</v>
      </c>
      <c r="O77" s="26">
        <f t="shared" si="5"/>
        <v>286.20000000000005</v>
      </c>
    </row>
    <row r="78" spans="1:15" s="5" customFormat="1" ht="12.75" x14ac:dyDescent="0.2">
      <c r="A78" s="41" t="s">
        <v>51</v>
      </c>
      <c r="B78" s="26">
        <v>24.2</v>
      </c>
      <c r="C78" s="26">
        <v>36.799999999999997</v>
      </c>
      <c r="D78" s="26">
        <v>57.3</v>
      </c>
      <c r="E78" s="26">
        <v>0</v>
      </c>
      <c r="F78" s="26">
        <v>7.9</v>
      </c>
      <c r="G78" s="26">
        <v>3.4</v>
      </c>
      <c r="H78" s="26">
        <v>52.9</v>
      </c>
      <c r="I78" s="26">
        <v>0</v>
      </c>
      <c r="J78" s="26">
        <v>52.8</v>
      </c>
      <c r="K78" s="26">
        <v>0</v>
      </c>
      <c r="L78" s="26">
        <v>18.899999999999999</v>
      </c>
      <c r="M78" s="26">
        <v>13.5</v>
      </c>
      <c r="N78" s="26">
        <v>21.5</v>
      </c>
      <c r="O78" s="26">
        <f t="shared" si="5"/>
        <v>289.20000000000005</v>
      </c>
    </row>
    <row r="79" spans="1:15" s="5" customFormat="1" ht="12.75" x14ac:dyDescent="0.2">
      <c r="A79" s="41" t="s">
        <v>52</v>
      </c>
      <c r="B79" s="26">
        <v>25.1</v>
      </c>
      <c r="C79" s="26">
        <v>38</v>
      </c>
      <c r="D79" s="26">
        <v>57.2</v>
      </c>
      <c r="E79" s="26">
        <v>0</v>
      </c>
      <c r="F79" s="26">
        <v>8.1999999999999993</v>
      </c>
      <c r="G79" s="26">
        <v>3.4</v>
      </c>
      <c r="H79" s="26">
        <v>52.9</v>
      </c>
      <c r="I79" s="26">
        <v>0</v>
      </c>
      <c r="J79" s="26">
        <v>54.6</v>
      </c>
      <c r="K79" s="26">
        <v>0</v>
      </c>
      <c r="L79" s="26">
        <v>18.899999999999999</v>
      </c>
      <c r="M79" s="26">
        <v>13.8</v>
      </c>
      <c r="N79" s="26">
        <v>21.5</v>
      </c>
      <c r="O79" s="26">
        <f t="shared" si="5"/>
        <v>293.60000000000002</v>
      </c>
    </row>
    <row r="80" spans="1:15" s="5" customFormat="1" ht="12.75" x14ac:dyDescent="0.2">
      <c r="A80" s="41" t="s">
        <v>53</v>
      </c>
      <c r="B80" s="26">
        <v>24.2</v>
      </c>
      <c r="C80" s="26">
        <v>38.6</v>
      </c>
      <c r="D80" s="26">
        <v>56</v>
      </c>
      <c r="E80" s="26">
        <v>0</v>
      </c>
      <c r="F80" s="26">
        <v>7.4</v>
      </c>
      <c r="G80" s="26">
        <v>3.4</v>
      </c>
      <c r="H80" s="26">
        <v>52.8</v>
      </c>
      <c r="I80" s="26">
        <v>0</v>
      </c>
      <c r="J80" s="26">
        <v>49.6</v>
      </c>
      <c r="K80" s="26">
        <v>0</v>
      </c>
      <c r="L80" s="26">
        <v>18.899999999999999</v>
      </c>
      <c r="M80" s="26">
        <v>15.9</v>
      </c>
      <c r="N80" s="26">
        <v>21.5</v>
      </c>
      <c r="O80" s="26">
        <f t="shared" si="5"/>
        <v>288.29999999999995</v>
      </c>
    </row>
    <row r="81" spans="1:15" s="5" customFormat="1" ht="12.75" x14ac:dyDescent="0.2">
      <c r="A81" s="41" t="s">
        <v>54</v>
      </c>
      <c r="B81" s="26">
        <v>22.3</v>
      </c>
      <c r="C81" s="26">
        <v>36.200000000000003</v>
      </c>
      <c r="D81" s="26">
        <v>54.6</v>
      </c>
      <c r="E81" s="26">
        <v>0</v>
      </c>
      <c r="F81" s="26">
        <v>6.4</v>
      </c>
      <c r="G81" s="26">
        <v>3.1</v>
      </c>
      <c r="H81" s="26">
        <v>52.9</v>
      </c>
      <c r="I81" s="26">
        <v>0</v>
      </c>
      <c r="J81" s="26">
        <v>45.4</v>
      </c>
      <c r="K81" s="26">
        <v>0</v>
      </c>
      <c r="L81" s="26">
        <v>18.899999999999999</v>
      </c>
      <c r="M81" s="26">
        <v>14.6</v>
      </c>
      <c r="N81" s="26">
        <v>30.4</v>
      </c>
      <c r="O81" s="26">
        <f t="shared" si="5"/>
        <v>284.8</v>
      </c>
    </row>
    <row r="82" spans="1:15" s="5" customFormat="1" ht="12.75" x14ac:dyDescent="0.2">
      <c r="A82" s="41" t="s">
        <v>55</v>
      </c>
      <c r="B82" s="26">
        <v>21.5</v>
      </c>
      <c r="C82" s="26">
        <v>37.5</v>
      </c>
      <c r="D82" s="26">
        <v>53.7</v>
      </c>
      <c r="E82" s="26">
        <v>0</v>
      </c>
      <c r="F82" s="26">
        <v>5.5</v>
      </c>
      <c r="G82" s="26">
        <v>3.1</v>
      </c>
      <c r="H82" s="26">
        <v>52.9</v>
      </c>
      <c r="I82" s="26">
        <v>0</v>
      </c>
      <c r="J82" s="26">
        <v>43.8</v>
      </c>
      <c r="K82" s="26">
        <v>0</v>
      </c>
      <c r="L82" s="26">
        <v>18.899999999999999</v>
      </c>
      <c r="M82" s="26">
        <v>14.3</v>
      </c>
      <c r="N82" s="26">
        <v>30.4</v>
      </c>
      <c r="O82" s="26">
        <f t="shared" si="5"/>
        <v>281.60000000000002</v>
      </c>
    </row>
    <row r="83" spans="1:15" s="5" customFormat="1" ht="12.75" x14ac:dyDescent="0.2">
      <c r="A83" s="41" t="s">
        <v>56</v>
      </c>
      <c r="B83" s="26">
        <v>20.9</v>
      </c>
      <c r="C83" s="26">
        <v>37.799999999999997</v>
      </c>
      <c r="D83" s="26">
        <v>56.2</v>
      </c>
      <c r="E83" s="26">
        <v>0</v>
      </c>
      <c r="F83" s="26">
        <v>5.5</v>
      </c>
      <c r="G83" s="26">
        <v>4.7</v>
      </c>
      <c r="H83" s="26">
        <v>52.7</v>
      </c>
      <c r="I83" s="26">
        <v>0</v>
      </c>
      <c r="J83" s="26">
        <v>44.2</v>
      </c>
      <c r="K83" s="26">
        <v>0</v>
      </c>
      <c r="L83" s="26">
        <v>21.6</v>
      </c>
      <c r="M83" s="26">
        <v>22</v>
      </c>
      <c r="N83" s="26">
        <v>33.9</v>
      </c>
      <c r="O83" s="26">
        <f t="shared" si="5"/>
        <v>299.5</v>
      </c>
    </row>
    <row r="84" spans="1:15" s="5" customFormat="1" ht="15" customHeight="1" x14ac:dyDescent="0.2">
      <c r="A84" s="39" t="s">
        <v>21</v>
      </c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</row>
    <row r="85" spans="1:15" s="5" customFormat="1" ht="12.75" x14ac:dyDescent="0.2">
      <c r="A85" s="3" t="s">
        <v>57</v>
      </c>
      <c r="B85" s="25">
        <v>21.1</v>
      </c>
      <c r="C85" s="25">
        <v>36.799999999999997</v>
      </c>
      <c r="D85" s="25">
        <v>56</v>
      </c>
      <c r="E85" s="25">
        <v>0</v>
      </c>
      <c r="F85" s="25">
        <v>5.5</v>
      </c>
      <c r="G85" s="25">
        <v>4.9000000000000004</v>
      </c>
      <c r="H85" s="25">
        <v>52.7</v>
      </c>
      <c r="I85" s="25">
        <v>0</v>
      </c>
      <c r="J85" s="25">
        <v>43.7</v>
      </c>
      <c r="K85" s="25">
        <v>17.8</v>
      </c>
      <c r="L85" s="25">
        <v>10.9</v>
      </c>
      <c r="M85" s="25">
        <v>25.5</v>
      </c>
      <c r="N85" s="25">
        <v>35</v>
      </c>
      <c r="O85" s="25">
        <f t="shared" ref="O85:O96" si="6">SUM(B85:N85)</f>
        <v>309.89999999999998</v>
      </c>
    </row>
    <row r="86" spans="1:15" s="5" customFormat="1" ht="12.75" x14ac:dyDescent="0.2">
      <c r="A86" s="3" t="s">
        <v>58</v>
      </c>
      <c r="B86" s="25">
        <v>20.3</v>
      </c>
      <c r="C86" s="25">
        <v>36.799999999999997</v>
      </c>
      <c r="D86" s="25">
        <v>55.6</v>
      </c>
      <c r="E86" s="25">
        <v>0</v>
      </c>
      <c r="F86" s="25">
        <v>5.2</v>
      </c>
      <c r="G86" s="25">
        <v>4.8</v>
      </c>
      <c r="H86" s="25">
        <v>52.7</v>
      </c>
      <c r="I86" s="25">
        <v>0</v>
      </c>
      <c r="J86" s="25">
        <v>47.3</v>
      </c>
      <c r="K86" s="25">
        <v>17.8</v>
      </c>
      <c r="L86" s="25">
        <v>10.9</v>
      </c>
      <c r="M86" s="25">
        <v>26.1</v>
      </c>
      <c r="N86" s="25">
        <v>35</v>
      </c>
      <c r="O86" s="25">
        <f t="shared" si="6"/>
        <v>312.5</v>
      </c>
    </row>
    <row r="87" spans="1:15" s="5" customFormat="1" ht="12.75" x14ac:dyDescent="0.2">
      <c r="A87" s="3" t="s">
        <v>47</v>
      </c>
      <c r="B87" s="25">
        <v>20.6</v>
      </c>
      <c r="C87" s="25">
        <v>38.5</v>
      </c>
      <c r="D87" s="25">
        <v>55.8</v>
      </c>
      <c r="E87" s="25">
        <v>0</v>
      </c>
      <c r="F87" s="25">
        <v>5.4</v>
      </c>
      <c r="G87" s="25">
        <v>4.9000000000000004</v>
      </c>
      <c r="H87" s="25">
        <v>52.7</v>
      </c>
      <c r="I87" s="25">
        <v>0</v>
      </c>
      <c r="J87" s="25">
        <v>45.3</v>
      </c>
      <c r="K87" s="25">
        <v>19.8</v>
      </c>
      <c r="L87" s="25">
        <v>10.9</v>
      </c>
      <c r="M87" s="25">
        <v>27.7</v>
      </c>
      <c r="N87" s="25">
        <v>35</v>
      </c>
      <c r="O87" s="25">
        <f t="shared" si="6"/>
        <v>316.60000000000008</v>
      </c>
    </row>
    <row r="88" spans="1:15" s="5" customFormat="1" ht="12.75" x14ac:dyDescent="0.2">
      <c r="A88" s="41" t="s">
        <v>48</v>
      </c>
      <c r="B88" s="25">
        <v>20.9</v>
      </c>
      <c r="C88" s="25">
        <v>38.5</v>
      </c>
      <c r="D88" s="25">
        <v>55.6</v>
      </c>
      <c r="E88" s="25">
        <v>0</v>
      </c>
      <c r="F88" s="25">
        <v>5.7</v>
      </c>
      <c r="G88" s="25">
        <v>4.9000000000000004</v>
      </c>
      <c r="H88" s="25">
        <v>52.7</v>
      </c>
      <c r="I88" s="25">
        <v>0</v>
      </c>
      <c r="J88" s="25">
        <v>46.4</v>
      </c>
      <c r="K88" s="25">
        <v>19.8</v>
      </c>
      <c r="L88" s="25">
        <v>10.9</v>
      </c>
      <c r="M88" s="25">
        <v>27.9</v>
      </c>
      <c r="N88" s="25">
        <v>35</v>
      </c>
      <c r="O88" s="25">
        <f t="shared" si="6"/>
        <v>318.3</v>
      </c>
    </row>
    <row r="89" spans="1:15" s="5" customFormat="1" ht="12.75" x14ac:dyDescent="0.2">
      <c r="A89" s="41" t="s">
        <v>49</v>
      </c>
      <c r="B89" s="25">
        <v>21.3</v>
      </c>
      <c r="C89" s="25">
        <v>39.799999999999997</v>
      </c>
      <c r="D89" s="25">
        <v>55.4</v>
      </c>
      <c r="E89" s="25">
        <v>0</v>
      </c>
      <c r="F89" s="25">
        <v>5.0999999999999996</v>
      </c>
      <c r="G89" s="25">
        <v>4.8</v>
      </c>
      <c r="H89" s="25">
        <v>52.7</v>
      </c>
      <c r="I89" s="25">
        <v>0</v>
      </c>
      <c r="J89" s="25">
        <v>48</v>
      </c>
      <c r="K89" s="25">
        <v>19.8</v>
      </c>
      <c r="L89" s="25">
        <v>10.9</v>
      </c>
      <c r="M89" s="25">
        <v>32.700000000000003</v>
      </c>
      <c r="N89" s="25">
        <v>35</v>
      </c>
      <c r="O89" s="25">
        <f t="shared" si="6"/>
        <v>325.5</v>
      </c>
    </row>
    <row r="90" spans="1:15" s="5" customFormat="1" ht="12.75" x14ac:dyDescent="0.2">
      <c r="A90" s="41" t="s">
        <v>50</v>
      </c>
      <c r="B90" s="25">
        <v>19.899999999999999</v>
      </c>
      <c r="C90" s="25">
        <v>39.799999999999997</v>
      </c>
      <c r="D90" s="25">
        <v>55.3</v>
      </c>
      <c r="E90" s="25">
        <v>0</v>
      </c>
      <c r="F90" s="25">
        <v>4.9000000000000004</v>
      </c>
      <c r="G90" s="25">
        <v>4.8</v>
      </c>
      <c r="H90" s="25">
        <v>52.7</v>
      </c>
      <c r="I90" s="25">
        <v>0</v>
      </c>
      <c r="J90" s="25">
        <v>46.2</v>
      </c>
      <c r="K90" s="25">
        <v>19.100000000000001</v>
      </c>
      <c r="L90" s="25">
        <v>17</v>
      </c>
      <c r="M90" s="25">
        <v>39</v>
      </c>
      <c r="N90" s="25">
        <v>35</v>
      </c>
      <c r="O90" s="25">
        <f t="shared" si="6"/>
        <v>333.70000000000005</v>
      </c>
    </row>
    <row r="91" spans="1:15" s="5" customFormat="1" ht="12.75" x14ac:dyDescent="0.2">
      <c r="A91" s="41" t="s">
        <v>51</v>
      </c>
      <c r="B91" s="25">
        <v>19</v>
      </c>
      <c r="C91" s="25">
        <v>38.299999999999997</v>
      </c>
      <c r="D91" s="25">
        <v>54.4</v>
      </c>
      <c r="E91" s="25">
        <v>0</v>
      </c>
      <c r="F91" s="25">
        <v>4.9000000000000004</v>
      </c>
      <c r="G91" s="25">
        <v>5</v>
      </c>
      <c r="H91" s="25">
        <v>52.7</v>
      </c>
      <c r="I91" s="25">
        <v>0</v>
      </c>
      <c r="J91" s="25">
        <v>45.4</v>
      </c>
      <c r="K91" s="25">
        <v>18.600000000000001</v>
      </c>
      <c r="L91" s="25">
        <v>17</v>
      </c>
      <c r="M91" s="25">
        <v>43.1</v>
      </c>
      <c r="N91" s="25">
        <v>35</v>
      </c>
      <c r="O91" s="25">
        <f t="shared" si="6"/>
        <v>333.40000000000003</v>
      </c>
    </row>
    <row r="92" spans="1:15" s="5" customFormat="1" ht="12.75" x14ac:dyDescent="0.2">
      <c r="A92" s="41" t="s">
        <v>52</v>
      </c>
      <c r="B92" s="25">
        <v>19.5</v>
      </c>
      <c r="C92" s="25">
        <v>38.700000000000003</v>
      </c>
      <c r="D92" s="25">
        <v>57.5</v>
      </c>
      <c r="E92" s="25">
        <v>0</v>
      </c>
      <c r="F92" s="25">
        <v>4.9000000000000004</v>
      </c>
      <c r="G92" s="25">
        <v>5</v>
      </c>
      <c r="H92" s="25">
        <v>52.7</v>
      </c>
      <c r="I92" s="25">
        <v>0</v>
      </c>
      <c r="J92" s="25">
        <v>46</v>
      </c>
      <c r="K92" s="25">
        <v>18.600000000000001</v>
      </c>
      <c r="L92" s="25">
        <v>17</v>
      </c>
      <c r="M92" s="25">
        <v>44.4</v>
      </c>
      <c r="N92" s="25">
        <v>35</v>
      </c>
      <c r="O92" s="25">
        <f t="shared" si="6"/>
        <v>339.29999999999995</v>
      </c>
    </row>
    <row r="93" spans="1:15" s="5" customFormat="1" ht="12.75" x14ac:dyDescent="0.2">
      <c r="A93" s="41" t="s">
        <v>59</v>
      </c>
      <c r="B93" s="25">
        <v>20.100000000000001</v>
      </c>
      <c r="C93" s="25">
        <v>38.700000000000003</v>
      </c>
      <c r="D93" s="25">
        <v>57.6</v>
      </c>
      <c r="E93" s="25">
        <v>0</v>
      </c>
      <c r="F93" s="25">
        <v>4.9000000000000004</v>
      </c>
      <c r="G93" s="25">
        <v>4.9000000000000004</v>
      </c>
      <c r="H93" s="25">
        <v>52.7</v>
      </c>
      <c r="I93" s="25">
        <v>0</v>
      </c>
      <c r="J93" s="25">
        <v>46.3</v>
      </c>
      <c r="K93" s="25">
        <v>18.600000000000001</v>
      </c>
      <c r="L93" s="25">
        <v>16.3</v>
      </c>
      <c r="M93" s="25">
        <v>43.3</v>
      </c>
      <c r="N93" s="25">
        <v>35</v>
      </c>
      <c r="O93" s="25">
        <f t="shared" si="6"/>
        <v>338.40000000000003</v>
      </c>
    </row>
    <row r="94" spans="1:15" s="5" customFormat="1" ht="12.75" x14ac:dyDescent="0.2">
      <c r="A94" s="41" t="s">
        <v>54</v>
      </c>
      <c r="B94" s="25">
        <v>19.399999999999999</v>
      </c>
      <c r="C94" s="25">
        <v>37.6</v>
      </c>
      <c r="D94" s="25">
        <v>53.7</v>
      </c>
      <c r="E94" s="25">
        <v>0</v>
      </c>
      <c r="F94" s="25">
        <v>4.5999999999999996</v>
      </c>
      <c r="G94" s="25">
        <v>5.0999999999999996</v>
      </c>
      <c r="H94" s="25">
        <v>52.7</v>
      </c>
      <c r="I94" s="25">
        <v>0</v>
      </c>
      <c r="J94" s="25">
        <v>45.9</v>
      </c>
      <c r="K94" s="25">
        <v>18.600000000000001</v>
      </c>
      <c r="L94" s="25">
        <v>16.2</v>
      </c>
      <c r="M94" s="25">
        <v>42.8</v>
      </c>
      <c r="N94" s="25">
        <v>35</v>
      </c>
      <c r="O94" s="25">
        <f t="shared" si="6"/>
        <v>331.59999999999997</v>
      </c>
    </row>
    <row r="95" spans="1:15" s="5" customFormat="1" ht="12.75" x14ac:dyDescent="0.2">
      <c r="A95" s="41" t="s">
        <v>55</v>
      </c>
      <c r="B95" s="25">
        <v>19.2</v>
      </c>
      <c r="C95" s="25">
        <v>37.6</v>
      </c>
      <c r="D95" s="25">
        <v>53.3</v>
      </c>
      <c r="E95" s="25">
        <v>0</v>
      </c>
      <c r="F95" s="25">
        <v>4.3</v>
      </c>
      <c r="G95" s="25">
        <v>5</v>
      </c>
      <c r="H95" s="25">
        <v>52.7</v>
      </c>
      <c r="I95" s="25">
        <v>0</v>
      </c>
      <c r="J95" s="25">
        <v>45.9</v>
      </c>
      <c r="K95" s="25">
        <v>18.600000000000001</v>
      </c>
      <c r="L95" s="25">
        <v>16.3</v>
      </c>
      <c r="M95" s="25">
        <v>42.2</v>
      </c>
      <c r="N95" s="25">
        <v>35</v>
      </c>
      <c r="O95" s="25">
        <f t="shared" si="6"/>
        <v>330.1</v>
      </c>
    </row>
    <row r="96" spans="1:15" s="5" customFormat="1" ht="12.75" x14ac:dyDescent="0.2">
      <c r="A96" s="41" t="s">
        <v>56</v>
      </c>
      <c r="B96" s="25">
        <v>19.899999999999999</v>
      </c>
      <c r="C96" s="25">
        <v>40</v>
      </c>
      <c r="D96" s="25">
        <v>54.9</v>
      </c>
      <c r="E96" s="25">
        <v>0</v>
      </c>
      <c r="F96" s="25">
        <v>4.3</v>
      </c>
      <c r="G96" s="25">
        <v>5</v>
      </c>
      <c r="H96" s="25">
        <v>52.3</v>
      </c>
      <c r="I96" s="25">
        <v>0</v>
      </c>
      <c r="J96" s="25">
        <v>45.6</v>
      </c>
      <c r="K96" s="25">
        <v>18</v>
      </c>
      <c r="L96" s="25">
        <v>16.5</v>
      </c>
      <c r="M96" s="25">
        <v>43.5</v>
      </c>
      <c r="N96" s="25">
        <v>35.700000000000003</v>
      </c>
      <c r="O96" s="25">
        <f t="shared" si="6"/>
        <v>335.7</v>
      </c>
    </row>
    <row r="97" spans="1:15" s="5" customFormat="1" ht="12.75" x14ac:dyDescent="0.2">
      <c r="A97" s="39" t="s">
        <v>22</v>
      </c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</row>
    <row r="98" spans="1:15" s="5" customFormat="1" ht="12.75" x14ac:dyDescent="0.2">
      <c r="A98" s="3" t="s">
        <v>57</v>
      </c>
      <c r="B98" s="25">
        <v>18.600000000000001</v>
      </c>
      <c r="C98" s="25">
        <v>39.299999999999997</v>
      </c>
      <c r="D98" s="25">
        <v>52.8</v>
      </c>
      <c r="E98" s="25">
        <v>0</v>
      </c>
      <c r="F98" s="25">
        <v>4.3</v>
      </c>
      <c r="G98" s="25">
        <v>4.9000000000000004</v>
      </c>
      <c r="H98" s="25">
        <v>52.3</v>
      </c>
      <c r="I98" s="25">
        <v>0</v>
      </c>
      <c r="J98" s="25">
        <v>48.8</v>
      </c>
      <c r="K98" s="25">
        <v>17.7</v>
      </c>
      <c r="L98" s="25">
        <v>17.8</v>
      </c>
      <c r="M98" s="25">
        <v>41.8</v>
      </c>
      <c r="N98" s="25">
        <v>35.700000000000003</v>
      </c>
      <c r="O98" s="25">
        <f t="shared" ref="O98:O109" si="7">SUM(B98:N98)</f>
        <v>334</v>
      </c>
    </row>
    <row r="99" spans="1:15" s="5" customFormat="1" ht="12.75" x14ac:dyDescent="0.2">
      <c r="A99" s="3" t="s">
        <v>58</v>
      </c>
      <c r="B99" s="25">
        <v>19.100000000000001</v>
      </c>
      <c r="C99" s="25">
        <v>36.5</v>
      </c>
      <c r="D99" s="25">
        <v>52.4</v>
      </c>
      <c r="E99" s="25">
        <v>0</v>
      </c>
      <c r="F99" s="25">
        <v>4.3</v>
      </c>
      <c r="G99" s="25">
        <v>4.9000000000000004</v>
      </c>
      <c r="H99" s="25">
        <v>52.3</v>
      </c>
      <c r="I99" s="25">
        <v>0</v>
      </c>
      <c r="J99" s="25">
        <v>48.4</v>
      </c>
      <c r="K99" s="25">
        <v>17.5</v>
      </c>
      <c r="L99" s="25">
        <v>23.1</v>
      </c>
      <c r="M99" s="25">
        <v>41.7</v>
      </c>
      <c r="N99" s="25">
        <v>35.700000000000003</v>
      </c>
      <c r="O99" s="25">
        <f t="shared" si="7"/>
        <v>335.9</v>
      </c>
    </row>
    <row r="100" spans="1:15" s="5" customFormat="1" ht="12.75" x14ac:dyDescent="0.2">
      <c r="A100" s="3" t="s">
        <v>47</v>
      </c>
      <c r="B100" s="25">
        <v>19.2</v>
      </c>
      <c r="C100" s="25">
        <v>39.299999999999997</v>
      </c>
      <c r="D100" s="25">
        <v>53.2</v>
      </c>
      <c r="E100" s="25">
        <v>0</v>
      </c>
      <c r="F100" s="25">
        <v>4.3</v>
      </c>
      <c r="G100" s="25">
        <v>4.9000000000000004</v>
      </c>
      <c r="H100" s="25">
        <v>52.2</v>
      </c>
      <c r="I100" s="25">
        <v>0</v>
      </c>
      <c r="J100" s="25">
        <v>49.2</v>
      </c>
      <c r="K100" s="25">
        <v>17.399999999999999</v>
      </c>
      <c r="L100" s="25">
        <v>24.6</v>
      </c>
      <c r="M100" s="25">
        <v>39.299999999999997</v>
      </c>
      <c r="N100" s="25">
        <v>35.700000000000003</v>
      </c>
      <c r="O100" s="25">
        <f t="shared" si="7"/>
        <v>339.3</v>
      </c>
    </row>
    <row r="101" spans="1:15" s="5" customFormat="1" ht="12.75" x14ac:dyDescent="0.2">
      <c r="A101" s="41" t="s">
        <v>48</v>
      </c>
      <c r="B101" s="25">
        <v>19.3</v>
      </c>
      <c r="C101" s="25">
        <v>42.6</v>
      </c>
      <c r="D101" s="25">
        <v>52.7</v>
      </c>
      <c r="E101" s="25">
        <v>0</v>
      </c>
      <c r="F101" s="25">
        <v>4.3</v>
      </c>
      <c r="G101" s="25">
        <v>5</v>
      </c>
      <c r="H101" s="25">
        <v>52.3</v>
      </c>
      <c r="I101" s="25">
        <v>0</v>
      </c>
      <c r="J101" s="25">
        <v>48.8</v>
      </c>
      <c r="K101" s="25">
        <v>19.8</v>
      </c>
      <c r="L101" s="25">
        <v>24.3</v>
      </c>
      <c r="M101" s="25">
        <v>27.9</v>
      </c>
      <c r="N101" s="25">
        <v>35.700000000000003</v>
      </c>
      <c r="O101" s="25">
        <f t="shared" si="7"/>
        <v>332.7</v>
      </c>
    </row>
    <row r="102" spans="1:15" s="5" customFormat="1" ht="12.75" x14ac:dyDescent="0.2">
      <c r="A102" s="41" t="s">
        <v>49</v>
      </c>
      <c r="B102" s="25">
        <v>19.399999999999999</v>
      </c>
      <c r="C102" s="25">
        <v>42.6</v>
      </c>
      <c r="D102" s="25">
        <v>52.7</v>
      </c>
      <c r="E102" s="25">
        <v>0</v>
      </c>
      <c r="F102" s="25">
        <v>3.8</v>
      </c>
      <c r="G102" s="25">
        <v>4.7</v>
      </c>
      <c r="H102" s="25">
        <v>52.3</v>
      </c>
      <c r="I102" s="25">
        <v>0</v>
      </c>
      <c r="J102" s="25">
        <v>49.3</v>
      </c>
      <c r="K102" s="25">
        <v>19.8</v>
      </c>
      <c r="L102" s="25">
        <v>24.3</v>
      </c>
      <c r="M102" s="25">
        <v>32.700000000000003</v>
      </c>
      <c r="N102" s="25">
        <v>33.700000000000003</v>
      </c>
      <c r="O102" s="25">
        <f t="shared" si="7"/>
        <v>335.3</v>
      </c>
    </row>
    <row r="103" spans="1:15" s="5" customFormat="1" ht="12.75" x14ac:dyDescent="0.2">
      <c r="A103" s="41" t="s">
        <v>50</v>
      </c>
      <c r="B103" s="25">
        <v>27.7</v>
      </c>
      <c r="C103" s="25">
        <v>42.6</v>
      </c>
      <c r="D103" s="25">
        <v>52.4</v>
      </c>
      <c r="E103" s="25">
        <v>0</v>
      </c>
      <c r="F103" s="25">
        <v>4.0999999999999996</v>
      </c>
      <c r="G103" s="25">
        <v>4.8</v>
      </c>
      <c r="H103" s="25">
        <v>52</v>
      </c>
      <c r="I103" s="25">
        <v>0</v>
      </c>
      <c r="J103" s="25">
        <v>51.6</v>
      </c>
      <c r="K103" s="25">
        <v>19.100000000000001</v>
      </c>
      <c r="L103" s="25">
        <v>24.6</v>
      </c>
      <c r="M103" s="25">
        <v>39</v>
      </c>
      <c r="N103" s="25">
        <v>33.6</v>
      </c>
      <c r="O103" s="25">
        <f t="shared" si="7"/>
        <v>351.5</v>
      </c>
    </row>
    <row r="104" spans="1:15" s="5" customFormat="1" ht="12.75" x14ac:dyDescent="0.2">
      <c r="A104" s="41" t="s">
        <v>51</v>
      </c>
      <c r="B104" s="25">
        <v>26.5</v>
      </c>
      <c r="C104" s="25">
        <v>41.4</v>
      </c>
      <c r="D104" s="25">
        <v>54.4</v>
      </c>
      <c r="E104" s="25">
        <v>0</v>
      </c>
      <c r="F104" s="25">
        <v>4.9000000000000004</v>
      </c>
      <c r="G104" s="25">
        <v>5</v>
      </c>
      <c r="H104" s="25">
        <v>52</v>
      </c>
      <c r="I104" s="25">
        <v>0</v>
      </c>
      <c r="J104" s="25">
        <v>49</v>
      </c>
      <c r="K104" s="25">
        <v>16.3</v>
      </c>
      <c r="L104" s="25">
        <v>23.4</v>
      </c>
      <c r="M104" s="25">
        <v>36.9</v>
      </c>
      <c r="N104" s="25">
        <v>35</v>
      </c>
      <c r="O104" s="25">
        <f t="shared" si="7"/>
        <v>344.8</v>
      </c>
    </row>
    <row r="105" spans="1:15" s="5" customFormat="1" ht="12.75" x14ac:dyDescent="0.2">
      <c r="A105" s="41" t="s">
        <v>52</v>
      </c>
      <c r="B105" s="25">
        <v>29</v>
      </c>
      <c r="C105" s="25">
        <v>38.700000000000003</v>
      </c>
      <c r="D105" s="25">
        <v>57.5</v>
      </c>
      <c r="E105" s="25">
        <v>0</v>
      </c>
      <c r="F105" s="25">
        <v>4.9000000000000004</v>
      </c>
      <c r="G105" s="25">
        <v>5</v>
      </c>
      <c r="H105" s="25">
        <v>52</v>
      </c>
      <c r="I105" s="25">
        <v>0</v>
      </c>
      <c r="J105" s="25">
        <v>51.5</v>
      </c>
      <c r="K105" s="25">
        <v>16.3</v>
      </c>
      <c r="L105" s="25">
        <v>23.8</v>
      </c>
      <c r="M105" s="25">
        <v>36.9</v>
      </c>
      <c r="N105" s="25">
        <v>35</v>
      </c>
      <c r="O105" s="25">
        <f t="shared" si="7"/>
        <v>350.59999999999997</v>
      </c>
    </row>
    <row r="106" spans="1:15" s="5" customFormat="1" ht="12.75" x14ac:dyDescent="0.2">
      <c r="A106" s="41" t="s">
        <v>53</v>
      </c>
      <c r="B106" s="25">
        <v>28.5</v>
      </c>
      <c r="C106" s="25">
        <v>42.1</v>
      </c>
      <c r="D106" s="25">
        <v>52.1</v>
      </c>
      <c r="E106" s="25">
        <v>0</v>
      </c>
      <c r="F106" s="25">
        <v>3.9</v>
      </c>
      <c r="G106" s="25">
        <v>4.8</v>
      </c>
      <c r="H106" s="25">
        <v>52</v>
      </c>
      <c r="I106" s="25">
        <v>0</v>
      </c>
      <c r="J106" s="25">
        <v>53.1</v>
      </c>
      <c r="K106" s="25">
        <v>16.3</v>
      </c>
      <c r="L106" s="25">
        <v>23.9</v>
      </c>
      <c r="M106" s="25">
        <v>37.700000000000003</v>
      </c>
      <c r="N106" s="25">
        <v>31.6</v>
      </c>
      <c r="O106" s="25">
        <f t="shared" si="7"/>
        <v>346</v>
      </c>
    </row>
    <row r="107" spans="1:15" s="5" customFormat="1" ht="12.75" x14ac:dyDescent="0.2">
      <c r="A107" s="41" t="s">
        <v>54</v>
      </c>
      <c r="B107" s="25">
        <v>29.1</v>
      </c>
      <c r="C107" s="25">
        <v>41</v>
      </c>
      <c r="D107" s="25">
        <v>52</v>
      </c>
      <c r="E107" s="25">
        <v>0</v>
      </c>
      <c r="F107" s="25">
        <v>3.8</v>
      </c>
      <c r="G107" s="25">
        <v>5.0999999999999996</v>
      </c>
      <c r="H107" s="25">
        <v>52</v>
      </c>
      <c r="I107" s="25">
        <v>0</v>
      </c>
      <c r="J107" s="25">
        <v>53.1</v>
      </c>
      <c r="K107" s="25">
        <v>16.3</v>
      </c>
      <c r="L107" s="25">
        <v>24.6</v>
      </c>
      <c r="M107" s="25">
        <v>38.299999999999997</v>
      </c>
      <c r="N107" s="25">
        <v>31.6</v>
      </c>
      <c r="O107" s="25">
        <f t="shared" si="7"/>
        <v>346.90000000000003</v>
      </c>
    </row>
    <row r="108" spans="1:15" s="5" customFormat="1" ht="12.75" x14ac:dyDescent="0.2">
      <c r="A108" s="41" t="s">
        <v>55</v>
      </c>
      <c r="B108" s="25">
        <v>28</v>
      </c>
      <c r="C108" s="25">
        <v>41</v>
      </c>
      <c r="D108" s="25">
        <v>51.3</v>
      </c>
      <c r="E108" s="25">
        <v>0</v>
      </c>
      <c r="F108" s="25">
        <v>3.7</v>
      </c>
      <c r="G108" s="25">
        <v>5</v>
      </c>
      <c r="H108" s="25">
        <v>52</v>
      </c>
      <c r="I108" s="25">
        <v>0</v>
      </c>
      <c r="J108" s="25">
        <v>51.2</v>
      </c>
      <c r="K108" s="25">
        <v>16.3</v>
      </c>
      <c r="L108" s="25">
        <v>24.4</v>
      </c>
      <c r="M108" s="25">
        <v>37.6</v>
      </c>
      <c r="N108" s="25">
        <v>31.6</v>
      </c>
      <c r="O108" s="25">
        <f t="shared" si="7"/>
        <v>342.1</v>
      </c>
    </row>
    <row r="109" spans="1:15" s="5" customFormat="1" ht="12.75" x14ac:dyDescent="0.2">
      <c r="A109" s="41" t="s">
        <v>56</v>
      </c>
      <c r="B109" s="25">
        <v>27.9</v>
      </c>
      <c r="C109" s="25">
        <v>50.8</v>
      </c>
      <c r="D109" s="25">
        <v>62.4</v>
      </c>
      <c r="E109" s="25">
        <v>0</v>
      </c>
      <c r="F109" s="25">
        <v>3.3</v>
      </c>
      <c r="G109" s="25">
        <v>5.0999999999999996</v>
      </c>
      <c r="H109" s="25">
        <v>51.7</v>
      </c>
      <c r="I109" s="25">
        <v>0</v>
      </c>
      <c r="J109" s="25">
        <v>50.2</v>
      </c>
      <c r="K109" s="25">
        <v>15.7</v>
      </c>
      <c r="L109" s="25">
        <v>23.2</v>
      </c>
      <c r="M109" s="25">
        <v>46.2</v>
      </c>
      <c r="N109" s="25">
        <v>31.5</v>
      </c>
      <c r="O109" s="25">
        <f t="shared" si="7"/>
        <v>367.99999999999994</v>
      </c>
    </row>
    <row r="110" spans="1:15" s="5" customFormat="1" ht="12.75" x14ac:dyDescent="0.2">
      <c r="A110" s="39" t="s">
        <v>23</v>
      </c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</row>
    <row r="111" spans="1:15" s="5" customFormat="1" ht="12.75" x14ac:dyDescent="0.2">
      <c r="A111" s="3" t="s">
        <v>57</v>
      </c>
      <c r="B111" s="25">
        <v>28.4</v>
      </c>
      <c r="C111" s="25">
        <v>49.8</v>
      </c>
      <c r="D111" s="25">
        <v>54.7</v>
      </c>
      <c r="E111" s="25">
        <v>0</v>
      </c>
      <c r="F111" s="25">
        <v>3.4</v>
      </c>
      <c r="G111" s="25">
        <v>5.0999999999999996</v>
      </c>
      <c r="H111" s="25">
        <v>51.7</v>
      </c>
      <c r="I111" s="25">
        <v>0</v>
      </c>
      <c r="J111" s="25">
        <v>52.8</v>
      </c>
      <c r="K111" s="25">
        <v>15.2</v>
      </c>
      <c r="L111" s="25">
        <v>22.4</v>
      </c>
      <c r="M111" s="25">
        <v>45.1</v>
      </c>
      <c r="N111" s="25">
        <v>31.5</v>
      </c>
      <c r="O111" s="25">
        <f t="shared" ref="O111:O122" si="8">SUM(B111:N111)</f>
        <v>360.09999999999997</v>
      </c>
    </row>
    <row r="112" spans="1:15" s="5" customFormat="1" ht="12.75" x14ac:dyDescent="0.2">
      <c r="A112" s="3" t="s">
        <v>58</v>
      </c>
      <c r="B112" s="25">
        <v>28.7</v>
      </c>
      <c r="C112" s="25">
        <v>49.8</v>
      </c>
      <c r="D112" s="25">
        <v>54.5</v>
      </c>
      <c r="E112" s="25">
        <v>0</v>
      </c>
      <c r="F112" s="25">
        <v>3.3</v>
      </c>
      <c r="G112" s="25">
        <v>5.0999999999999996</v>
      </c>
      <c r="H112" s="25">
        <v>51.7</v>
      </c>
      <c r="I112" s="25">
        <v>0</v>
      </c>
      <c r="J112" s="25">
        <v>50.8</v>
      </c>
      <c r="K112" s="25">
        <v>15.2</v>
      </c>
      <c r="L112" s="25">
        <v>22.5</v>
      </c>
      <c r="M112" s="25">
        <v>46.9</v>
      </c>
      <c r="N112" s="25">
        <v>31.5</v>
      </c>
      <c r="O112" s="25">
        <f t="shared" si="8"/>
        <v>360</v>
      </c>
    </row>
    <row r="113" spans="1:15" s="5" customFormat="1" ht="12.75" x14ac:dyDescent="0.2">
      <c r="A113" s="3" t="s">
        <v>47</v>
      </c>
      <c r="B113" s="25">
        <v>29.5</v>
      </c>
      <c r="C113" s="25">
        <v>50.4</v>
      </c>
      <c r="D113" s="25">
        <v>54.3</v>
      </c>
      <c r="E113" s="25">
        <v>0</v>
      </c>
      <c r="F113" s="25">
        <v>3.3</v>
      </c>
      <c r="G113" s="25">
        <v>5.2</v>
      </c>
      <c r="H113" s="25">
        <v>51.7</v>
      </c>
      <c r="I113" s="25">
        <v>0</v>
      </c>
      <c r="J113" s="25">
        <v>51.6</v>
      </c>
      <c r="K113" s="25">
        <v>15.2</v>
      </c>
      <c r="L113" s="25">
        <v>22.7</v>
      </c>
      <c r="M113" s="25">
        <v>45.7</v>
      </c>
      <c r="N113" s="25">
        <v>29.6</v>
      </c>
      <c r="O113" s="25">
        <f t="shared" si="8"/>
        <v>359.2</v>
      </c>
    </row>
    <row r="114" spans="1:15" s="5" customFormat="1" ht="12.75" x14ac:dyDescent="0.2">
      <c r="A114" s="41" t="s">
        <v>48</v>
      </c>
      <c r="B114" s="25">
        <v>30.1</v>
      </c>
      <c r="C114" s="25">
        <v>50.7</v>
      </c>
      <c r="D114" s="25">
        <v>53.8</v>
      </c>
      <c r="E114" s="25">
        <v>0</v>
      </c>
      <c r="F114" s="25">
        <v>3.2</v>
      </c>
      <c r="G114" s="25">
        <v>5</v>
      </c>
      <c r="H114" s="25">
        <v>51.2</v>
      </c>
      <c r="I114" s="25">
        <v>0</v>
      </c>
      <c r="J114" s="25">
        <v>50.5</v>
      </c>
      <c r="K114" s="25">
        <v>15.2</v>
      </c>
      <c r="L114" s="25">
        <v>22.8</v>
      </c>
      <c r="M114" s="25">
        <v>45</v>
      </c>
      <c r="N114" s="25">
        <v>29.6</v>
      </c>
      <c r="O114" s="25">
        <f t="shared" si="8"/>
        <v>357.1</v>
      </c>
    </row>
    <row r="115" spans="1:15" s="5" customFormat="1" ht="12.75" x14ac:dyDescent="0.2">
      <c r="A115" s="41" t="s">
        <v>49</v>
      </c>
      <c r="B115" s="25">
        <v>30</v>
      </c>
      <c r="C115" s="25">
        <v>55.8</v>
      </c>
      <c r="D115" s="25">
        <v>53.8</v>
      </c>
      <c r="E115" s="25">
        <v>0</v>
      </c>
      <c r="F115" s="25">
        <v>2.8</v>
      </c>
      <c r="G115" s="25">
        <v>5</v>
      </c>
      <c r="H115" s="25">
        <v>51.2</v>
      </c>
      <c r="I115" s="25">
        <v>0</v>
      </c>
      <c r="J115" s="25">
        <v>50.2</v>
      </c>
      <c r="K115" s="25">
        <v>15.2</v>
      </c>
      <c r="L115" s="25">
        <v>22.7</v>
      </c>
      <c r="M115" s="25">
        <v>44.3</v>
      </c>
      <c r="N115" s="25">
        <v>29.6</v>
      </c>
      <c r="O115" s="25">
        <f t="shared" si="8"/>
        <v>360.6</v>
      </c>
    </row>
    <row r="116" spans="1:15" s="5" customFormat="1" ht="12.75" x14ac:dyDescent="0.2">
      <c r="A116" s="41" t="s">
        <v>50</v>
      </c>
      <c r="B116" s="25">
        <v>29.7</v>
      </c>
      <c r="C116" s="25">
        <v>56.7</v>
      </c>
      <c r="D116" s="25">
        <v>66.099999999999994</v>
      </c>
      <c r="E116" s="25">
        <v>0</v>
      </c>
      <c r="F116" s="25">
        <v>2.7</v>
      </c>
      <c r="G116" s="25">
        <v>4.9000000000000004</v>
      </c>
      <c r="H116" s="25">
        <v>50.6</v>
      </c>
      <c r="I116" s="25">
        <v>0</v>
      </c>
      <c r="J116" s="25">
        <v>49.5</v>
      </c>
      <c r="K116" s="25">
        <v>14.6</v>
      </c>
      <c r="L116" s="25">
        <v>22.2</v>
      </c>
      <c r="M116" s="25">
        <v>44.2</v>
      </c>
      <c r="N116" s="25">
        <v>29.5</v>
      </c>
      <c r="O116" s="25">
        <f t="shared" si="8"/>
        <v>370.7</v>
      </c>
    </row>
    <row r="117" spans="1:15" s="5" customFormat="1" ht="12.75" x14ac:dyDescent="0.2">
      <c r="A117" s="41" t="s">
        <v>51</v>
      </c>
      <c r="B117" s="25">
        <v>29.8</v>
      </c>
      <c r="C117" s="25">
        <v>55.4</v>
      </c>
      <c r="D117" s="25">
        <v>69.599999999999994</v>
      </c>
      <c r="E117" s="25">
        <v>0</v>
      </c>
      <c r="F117" s="25">
        <v>2.7</v>
      </c>
      <c r="G117" s="25">
        <v>4.9000000000000004</v>
      </c>
      <c r="H117" s="25">
        <v>50.4</v>
      </c>
      <c r="I117" s="25">
        <v>0</v>
      </c>
      <c r="J117" s="25">
        <v>49.8</v>
      </c>
      <c r="K117" s="25">
        <v>14</v>
      </c>
      <c r="L117" s="25">
        <v>21.4</v>
      </c>
      <c r="M117" s="25">
        <v>43.5</v>
      </c>
      <c r="N117" s="25">
        <v>29.5</v>
      </c>
      <c r="O117" s="25">
        <f t="shared" si="8"/>
        <v>371</v>
      </c>
    </row>
    <row r="118" spans="1:15" s="5" customFormat="1" ht="12.75" x14ac:dyDescent="0.2">
      <c r="A118" s="41" t="s">
        <v>52</v>
      </c>
      <c r="B118" s="25">
        <v>29.6</v>
      </c>
      <c r="C118" s="25">
        <v>57.6</v>
      </c>
      <c r="D118" s="25">
        <v>69.5</v>
      </c>
      <c r="E118" s="25">
        <v>0</v>
      </c>
      <c r="F118" s="25">
        <v>2.6</v>
      </c>
      <c r="G118" s="25">
        <v>4.8</v>
      </c>
      <c r="H118" s="25">
        <v>50.3</v>
      </c>
      <c r="I118" s="25">
        <v>0</v>
      </c>
      <c r="J118" s="25">
        <v>47.6</v>
      </c>
      <c r="K118" s="25">
        <v>14</v>
      </c>
      <c r="L118" s="25">
        <v>21.1</v>
      </c>
      <c r="M118" s="25">
        <v>42.3</v>
      </c>
      <c r="N118" s="25">
        <v>29.5</v>
      </c>
      <c r="O118" s="25">
        <f t="shared" si="8"/>
        <v>368.90000000000003</v>
      </c>
    </row>
    <row r="119" spans="1:15" s="5" customFormat="1" ht="12.75" x14ac:dyDescent="0.2">
      <c r="A119" s="41" t="s">
        <v>59</v>
      </c>
      <c r="B119" s="25">
        <v>28.9</v>
      </c>
      <c r="C119" s="25">
        <v>59.8</v>
      </c>
      <c r="D119" s="25">
        <v>67.5</v>
      </c>
      <c r="E119" s="25">
        <v>0</v>
      </c>
      <c r="F119" s="25">
        <v>2.7</v>
      </c>
      <c r="G119" s="25">
        <v>4.8</v>
      </c>
      <c r="H119" s="25">
        <v>50.3</v>
      </c>
      <c r="I119" s="25">
        <v>0</v>
      </c>
      <c r="J119" s="25">
        <v>49</v>
      </c>
      <c r="K119" s="25">
        <v>19</v>
      </c>
      <c r="L119" s="25">
        <v>21.2</v>
      </c>
      <c r="M119" s="25">
        <v>41.1</v>
      </c>
      <c r="N119" s="25">
        <v>27.5</v>
      </c>
      <c r="O119" s="25">
        <f t="shared" si="8"/>
        <v>371.8</v>
      </c>
    </row>
    <row r="120" spans="1:15" s="5" customFormat="1" ht="12.75" x14ac:dyDescent="0.2">
      <c r="A120" s="41" t="s">
        <v>54</v>
      </c>
      <c r="B120" s="25">
        <v>28.7</v>
      </c>
      <c r="C120" s="25">
        <v>60</v>
      </c>
      <c r="D120" s="25">
        <v>67.7</v>
      </c>
      <c r="E120" s="25">
        <v>0</v>
      </c>
      <c r="F120" s="25">
        <v>2.5</v>
      </c>
      <c r="G120" s="25">
        <v>4.8</v>
      </c>
      <c r="H120" s="25">
        <v>49.8</v>
      </c>
      <c r="I120" s="25">
        <v>0</v>
      </c>
      <c r="J120" s="25">
        <v>48.5</v>
      </c>
      <c r="K120" s="25">
        <v>19</v>
      </c>
      <c r="L120" s="25">
        <v>21.2</v>
      </c>
      <c r="M120" s="25">
        <v>45.5</v>
      </c>
      <c r="N120" s="25">
        <v>27.5</v>
      </c>
      <c r="O120" s="25">
        <f t="shared" si="8"/>
        <v>375.2</v>
      </c>
    </row>
    <row r="121" spans="1:15" s="5" customFormat="1" ht="12.75" x14ac:dyDescent="0.2">
      <c r="A121" s="41" t="s">
        <v>55</v>
      </c>
      <c r="B121" s="25">
        <v>28.4</v>
      </c>
      <c r="C121" s="25">
        <v>57</v>
      </c>
      <c r="D121" s="25">
        <v>69.3</v>
      </c>
      <c r="E121" s="25">
        <v>0</v>
      </c>
      <c r="F121" s="25">
        <v>2.4</v>
      </c>
      <c r="G121" s="25">
        <v>4.8</v>
      </c>
      <c r="H121" s="25">
        <v>49.8</v>
      </c>
      <c r="I121" s="25">
        <v>0</v>
      </c>
      <c r="J121" s="25">
        <v>46.3</v>
      </c>
      <c r="K121" s="25">
        <v>19</v>
      </c>
      <c r="L121" s="25">
        <v>21.1</v>
      </c>
      <c r="M121" s="25">
        <v>44.8</v>
      </c>
      <c r="N121" s="25">
        <v>27.5</v>
      </c>
      <c r="O121" s="25">
        <f t="shared" si="8"/>
        <v>370.40000000000003</v>
      </c>
    </row>
    <row r="122" spans="1:15" s="5" customFormat="1" ht="12.75" x14ac:dyDescent="0.2">
      <c r="A122" s="41" t="s">
        <v>56</v>
      </c>
      <c r="B122" s="25">
        <v>27.9</v>
      </c>
      <c r="C122" s="25">
        <v>57.3</v>
      </c>
      <c r="D122" s="25">
        <v>69.7</v>
      </c>
      <c r="E122" s="25">
        <v>0</v>
      </c>
      <c r="F122" s="25">
        <v>2.1</v>
      </c>
      <c r="G122" s="25">
        <v>4.8</v>
      </c>
      <c r="H122" s="25">
        <v>49.4</v>
      </c>
      <c r="I122" s="25">
        <v>0</v>
      </c>
      <c r="J122" s="25">
        <v>45.6</v>
      </c>
      <c r="K122" s="25">
        <v>18.399999999999999</v>
      </c>
      <c r="L122" s="25">
        <v>20.2</v>
      </c>
      <c r="M122" s="25">
        <v>45.9</v>
      </c>
      <c r="N122" s="25">
        <v>27.4</v>
      </c>
      <c r="O122" s="25">
        <f t="shared" si="8"/>
        <v>368.69999999999993</v>
      </c>
    </row>
    <row r="123" spans="1:15" s="5" customFormat="1" ht="13.5" customHeight="1" x14ac:dyDescent="0.2">
      <c r="A123" s="39" t="s">
        <v>24</v>
      </c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</row>
    <row r="124" spans="1:15" s="5" customFormat="1" ht="12.75" x14ac:dyDescent="0.2">
      <c r="A124" s="3" t="s">
        <v>57</v>
      </c>
      <c r="B124" s="25">
        <v>27</v>
      </c>
      <c r="C124" s="25">
        <v>54.7</v>
      </c>
      <c r="D124" s="25">
        <v>68.5</v>
      </c>
      <c r="E124" s="25">
        <v>0</v>
      </c>
      <c r="F124" s="25">
        <v>2</v>
      </c>
      <c r="G124" s="25">
        <v>4.4000000000000004</v>
      </c>
      <c r="H124" s="25">
        <v>49.1</v>
      </c>
      <c r="I124" s="25">
        <v>0</v>
      </c>
      <c r="J124" s="25">
        <v>44.4</v>
      </c>
      <c r="K124" s="25">
        <v>17.899999999999999</v>
      </c>
      <c r="L124" s="25">
        <v>19.100000000000001</v>
      </c>
      <c r="M124" s="25">
        <v>42</v>
      </c>
      <c r="N124" s="25">
        <v>27.4</v>
      </c>
      <c r="O124" s="25">
        <f t="shared" ref="O124:O135" si="9">SUM(B124:N124)</f>
        <v>356.5</v>
      </c>
    </row>
    <row r="125" spans="1:15" s="5" customFormat="1" ht="12.75" x14ac:dyDescent="0.2">
      <c r="A125" s="3" t="s">
        <v>58</v>
      </c>
      <c r="B125" s="25">
        <v>27.7</v>
      </c>
      <c r="C125" s="25">
        <v>58.3</v>
      </c>
      <c r="D125" s="25">
        <v>68.099999999999994</v>
      </c>
      <c r="E125" s="25">
        <v>0</v>
      </c>
      <c r="F125" s="25">
        <v>2</v>
      </c>
      <c r="G125" s="25">
        <v>4.5</v>
      </c>
      <c r="H125" s="25">
        <v>49</v>
      </c>
      <c r="I125" s="25">
        <v>0</v>
      </c>
      <c r="J125" s="25">
        <v>45.2</v>
      </c>
      <c r="K125" s="25">
        <v>17.899999999999999</v>
      </c>
      <c r="L125" s="25">
        <v>19.2</v>
      </c>
      <c r="M125" s="25">
        <v>42</v>
      </c>
      <c r="N125" s="25">
        <v>27.4</v>
      </c>
      <c r="O125" s="25">
        <f t="shared" si="9"/>
        <v>361.29999999999995</v>
      </c>
    </row>
    <row r="126" spans="1:15" s="5" customFormat="1" ht="12.75" x14ac:dyDescent="0.2">
      <c r="A126" s="3" t="s">
        <v>47</v>
      </c>
      <c r="B126" s="25">
        <v>27.6</v>
      </c>
      <c r="C126" s="25">
        <v>59</v>
      </c>
      <c r="D126" s="25">
        <v>68.2</v>
      </c>
      <c r="E126" s="25">
        <v>0</v>
      </c>
      <c r="F126" s="25">
        <v>2</v>
      </c>
      <c r="G126" s="25">
        <v>4.4000000000000004</v>
      </c>
      <c r="H126" s="25">
        <v>49</v>
      </c>
      <c r="I126" s="25">
        <v>0</v>
      </c>
      <c r="J126" s="25">
        <v>44.9</v>
      </c>
      <c r="K126" s="25">
        <v>17.899999999999999</v>
      </c>
      <c r="L126" s="25">
        <v>19.2</v>
      </c>
      <c r="M126" s="25">
        <v>39.5</v>
      </c>
      <c r="N126" s="25">
        <v>25.4</v>
      </c>
      <c r="O126" s="25">
        <f t="shared" si="9"/>
        <v>357.09999999999997</v>
      </c>
    </row>
    <row r="127" spans="1:15" s="5" customFormat="1" ht="12.75" x14ac:dyDescent="0.2">
      <c r="A127" s="41" t="s">
        <v>48</v>
      </c>
      <c r="B127" s="25">
        <v>26.9</v>
      </c>
      <c r="C127" s="25">
        <v>58.8</v>
      </c>
      <c r="D127" s="25">
        <v>67.900000000000006</v>
      </c>
      <c r="E127" s="25">
        <v>0</v>
      </c>
      <c r="F127" s="25">
        <v>1.8</v>
      </c>
      <c r="G127" s="25">
        <v>4.0999999999999996</v>
      </c>
      <c r="H127" s="25">
        <v>48.4</v>
      </c>
      <c r="I127" s="25">
        <v>0</v>
      </c>
      <c r="J127" s="25">
        <v>43.2</v>
      </c>
      <c r="K127" s="25">
        <v>17.899999999999999</v>
      </c>
      <c r="L127" s="25">
        <v>19.100000000000001</v>
      </c>
      <c r="M127" s="25">
        <v>38.799999999999997</v>
      </c>
      <c r="N127" s="25">
        <v>25.4</v>
      </c>
      <c r="O127" s="25">
        <f t="shared" si="9"/>
        <v>352.3</v>
      </c>
    </row>
    <row r="128" spans="1:15" s="5" customFormat="1" ht="12.75" x14ac:dyDescent="0.2">
      <c r="A128" s="41" t="s">
        <v>49</v>
      </c>
      <c r="B128" s="25">
        <v>27</v>
      </c>
      <c r="C128" s="25">
        <v>59.6</v>
      </c>
      <c r="D128" s="25">
        <v>68.7</v>
      </c>
      <c r="E128" s="25">
        <v>0</v>
      </c>
      <c r="F128" s="25">
        <v>1.4</v>
      </c>
      <c r="G128" s="25">
        <v>4.0999999999999996</v>
      </c>
      <c r="H128" s="25">
        <v>48.4</v>
      </c>
      <c r="I128" s="25">
        <v>0</v>
      </c>
      <c r="J128" s="25">
        <v>44</v>
      </c>
      <c r="K128" s="25">
        <v>17.899999999999999</v>
      </c>
      <c r="L128" s="25">
        <v>19.100000000000001</v>
      </c>
      <c r="M128" s="25">
        <v>38.1</v>
      </c>
      <c r="N128" s="25">
        <v>25.4</v>
      </c>
      <c r="O128" s="25">
        <f t="shared" si="9"/>
        <v>353.70000000000005</v>
      </c>
    </row>
    <row r="129" spans="1:15" s="5" customFormat="1" ht="12.75" x14ac:dyDescent="0.2">
      <c r="A129" s="41" t="s">
        <v>50</v>
      </c>
      <c r="B129" s="25">
        <v>26.9</v>
      </c>
      <c r="C129" s="25">
        <v>60.6</v>
      </c>
      <c r="D129" s="25">
        <v>68.3</v>
      </c>
      <c r="E129" s="25">
        <v>0</v>
      </c>
      <c r="F129" s="25">
        <v>1.5</v>
      </c>
      <c r="G129" s="25">
        <v>4.0999999999999996</v>
      </c>
      <c r="H129" s="25">
        <v>48.1</v>
      </c>
      <c r="I129" s="25">
        <v>0</v>
      </c>
      <c r="J129" s="25">
        <v>43.3</v>
      </c>
      <c r="K129" s="25">
        <v>17.2</v>
      </c>
      <c r="L129" s="25">
        <v>18.3</v>
      </c>
      <c r="M129" s="25">
        <v>37.299999999999997</v>
      </c>
      <c r="N129" s="25">
        <v>25.3</v>
      </c>
      <c r="O129" s="25">
        <f t="shared" si="9"/>
        <v>350.90000000000003</v>
      </c>
    </row>
    <row r="130" spans="1:15" s="5" customFormat="1" ht="12.75" x14ac:dyDescent="0.2">
      <c r="A130" s="41" t="s">
        <v>51</v>
      </c>
      <c r="B130" s="25">
        <v>27.7</v>
      </c>
      <c r="C130" s="25">
        <v>60.6</v>
      </c>
      <c r="D130" s="25">
        <v>68.2</v>
      </c>
      <c r="E130" s="25">
        <v>0</v>
      </c>
      <c r="F130" s="25">
        <v>1.5</v>
      </c>
      <c r="G130" s="25">
        <v>4.0999999999999996</v>
      </c>
      <c r="H130" s="25">
        <v>47.8</v>
      </c>
      <c r="I130" s="25">
        <v>0</v>
      </c>
      <c r="J130" s="25">
        <v>43.8</v>
      </c>
      <c r="K130" s="25">
        <v>68.900000000000006</v>
      </c>
      <c r="L130" s="25">
        <v>19.600000000000001</v>
      </c>
      <c r="M130" s="25">
        <v>36.799999999999997</v>
      </c>
      <c r="N130" s="25">
        <v>49.3</v>
      </c>
      <c r="O130" s="25">
        <f t="shared" si="9"/>
        <v>428.30000000000007</v>
      </c>
    </row>
    <row r="131" spans="1:15" s="5" customFormat="1" ht="12.75" x14ac:dyDescent="0.2">
      <c r="A131" s="41" t="s">
        <v>52</v>
      </c>
      <c r="B131" s="25">
        <v>27.4</v>
      </c>
      <c r="C131" s="25">
        <v>62</v>
      </c>
      <c r="D131" s="25">
        <v>68.3</v>
      </c>
      <c r="E131" s="25">
        <v>0</v>
      </c>
      <c r="F131" s="25">
        <v>1.5</v>
      </c>
      <c r="G131" s="25">
        <v>4.4000000000000004</v>
      </c>
      <c r="H131" s="25">
        <v>47.7</v>
      </c>
      <c r="I131" s="25">
        <v>0</v>
      </c>
      <c r="J131" s="25">
        <v>43.6</v>
      </c>
      <c r="K131" s="25">
        <v>68.900000000000006</v>
      </c>
      <c r="L131" s="25">
        <v>19.600000000000001</v>
      </c>
      <c r="M131" s="25">
        <v>37.299999999999997</v>
      </c>
      <c r="N131" s="25">
        <v>49.3</v>
      </c>
      <c r="O131" s="25">
        <f t="shared" si="9"/>
        <v>430.00000000000006</v>
      </c>
    </row>
    <row r="132" spans="1:15" s="5" customFormat="1" ht="12.75" x14ac:dyDescent="0.2">
      <c r="A132" s="41" t="s">
        <v>53</v>
      </c>
      <c r="B132" s="25">
        <v>26.9</v>
      </c>
      <c r="C132" s="25">
        <v>63.6</v>
      </c>
      <c r="D132" s="25">
        <v>68.400000000000006</v>
      </c>
      <c r="E132" s="25">
        <v>0</v>
      </c>
      <c r="F132" s="25">
        <v>1.5</v>
      </c>
      <c r="G132" s="25">
        <v>5.0999999999999996</v>
      </c>
      <c r="H132" s="25">
        <v>47.7</v>
      </c>
      <c r="I132" s="25">
        <v>0</v>
      </c>
      <c r="J132" s="25">
        <v>43.6</v>
      </c>
      <c r="K132" s="25">
        <v>68.900000000000006</v>
      </c>
      <c r="L132" s="25">
        <v>19.5</v>
      </c>
      <c r="M132" s="25">
        <v>34.799999999999997</v>
      </c>
      <c r="N132" s="25">
        <v>47.3</v>
      </c>
      <c r="O132" s="25">
        <f t="shared" si="9"/>
        <v>427.30000000000007</v>
      </c>
    </row>
    <row r="133" spans="1:15" s="5" customFormat="1" ht="12.75" x14ac:dyDescent="0.2">
      <c r="A133" s="41" t="s">
        <v>54</v>
      </c>
      <c r="B133" s="25">
        <v>26.6</v>
      </c>
      <c r="C133" s="25">
        <v>64.2</v>
      </c>
      <c r="D133" s="25">
        <v>67.900000000000006</v>
      </c>
      <c r="E133" s="25">
        <v>0</v>
      </c>
      <c r="F133" s="25">
        <f>0.9+0.4</f>
        <v>1.3</v>
      </c>
      <c r="G133" s="25">
        <f>2.4+2.5</f>
        <v>4.9000000000000004</v>
      </c>
      <c r="H133" s="25">
        <v>47.1</v>
      </c>
      <c r="I133" s="25">
        <v>0</v>
      </c>
      <c r="J133" s="25">
        <v>44.1</v>
      </c>
      <c r="K133" s="25">
        <f>62.2+1.7+5</f>
        <v>68.900000000000006</v>
      </c>
      <c r="L133" s="25">
        <v>20.8</v>
      </c>
      <c r="M133" s="25">
        <v>34</v>
      </c>
      <c r="N133" s="25">
        <f>19.8+3.5+24</f>
        <v>47.3</v>
      </c>
      <c r="O133" s="25">
        <f t="shared" si="9"/>
        <v>427.1</v>
      </c>
    </row>
    <row r="134" spans="1:15" s="5" customFormat="1" ht="12.75" x14ac:dyDescent="0.2">
      <c r="A134" s="41" t="s">
        <v>55</v>
      </c>
      <c r="B134" s="25">
        <v>26.7</v>
      </c>
      <c r="C134" s="25">
        <v>62.6</v>
      </c>
      <c r="D134" s="25">
        <v>67.5</v>
      </c>
      <c r="E134" s="25">
        <v>0</v>
      </c>
      <c r="F134" s="25">
        <v>1</v>
      </c>
      <c r="G134" s="25">
        <v>4.9000000000000004</v>
      </c>
      <c r="H134" s="25">
        <v>47.1</v>
      </c>
      <c r="I134" s="25">
        <v>0</v>
      </c>
      <c r="J134" s="25">
        <v>45.6</v>
      </c>
      <c r="K134" s="25">
        <v>73.8</v>
      </c>
      <c r="L134" s="25">
        <v>21</v>
      </c>
      <c r="M134" s="25">
        <v>36.700000000000003</v>
      </c>
      <c r="N134" s="25">
        <v>47.3</v>
      </c>
      <c r="O134" s="25">
        <f t="shared" si="9"/>
        <v>434.2</v>
      </c>
    </row>
    <row r="135" spans="1:15" s="5" customFormat="1" ht="12.75" x14ac:dyDescent="0.2">
      <c r="A135" s="41" t="s">
        <v>56</v>
      </c>
      <c r="B135" s="25">
        <v>26.1</v>
      </c>
      <c r="C135" s="25">
        <v>66.7</v>
      </c>
      <c r="D135" s="25">
        <v>72.8</v>
      </c>
      <c r="E135" s="25">
        <v>0</v>
      </c>
      <c r="F135" s="25">
        <v>0.9</v>
      </c>
      <c r="G135" s="25">
        <v>4.9000000000000004</v>
      </c>
      <c r="H135" s="25">
        <v>46.7</v>
      </c>
      <c r="I135" s="25">
        <v>0</v>
      </c>
      <c r="J135" s="25">
        <v>45</v>
      </c>
      <c r="K135" s="25">
        <v>73.2</v>
      </c>
      <c r="L135" s="25">
        <v>16.8</v>
      </c>
      <c r="M135" s="25">
        <v>39.299999999999997</v>
      </c>
      <c r="N135" s="25">
        <v>47.3</v>
      </c>
      <c r="O135" s="25">
        <f t="shared" si="9"/>
        <v>439.70000000000005</v>
      </c>
    </row>
    <row r="136" spans="1:15" s="5" customFormat="1" ht="12.75" x14ac:dyDescent="0.2">
      <c r="A136" s="39" t="s">
        <v>25</v>
      </c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</row>
    <row r="137" spans="1:15" s="5" customFormat="1" ht="12.75" x14ac:dyDescent="0.2">
      <c r="A137" s="3" t="s">
        <v>57</v>
      </c>
      <c r="B137" s="25">
        <v>24</v>
      </c>
      <c r="C137" s="25">
        <v>62.9</v>
      </c>
      <c r="D137" s="25">
        <v>71.900000000000006</v>
      </c>
      <c r="E137" s="25">
        <v>0</v>
      </c>
      <c r="F137" s="25">
        <v>0.9</v>
      </c>
      <c r="G137" s="25">
        <v>4.9000000000000004</v>
      </c>
      <c r="H137" s="25">
        <v>46.4</v>
      </c>
      <c r="I137" s="25">
        <v>0</v>
      </c>
      <c r="J137" s="25">
        <v>42.4</v>
      </c>
      <c r="K137" s="25">
        <v>72.7</v>
      </c>
      <c r="L137" s="25">
        <v>20.399999999999999</v>
      </c>
      <c r="M137" s="25">
        <v>34.6</v>
      </c>
      <c r="N137" s="25">
        <v>47.2</v>
      </c>
      <c r="O137" s="25">
        <f t="shared" ref="O137:O148" si="10">SUM(B137:N137)</f>
        <v>428.3</v>
      </c>
    </row>
    <row r="138" spans="1:15" s="5" customFormat="1" ht="12.75" x14ac:dyDescent="0.2">
      <c r="A138" s="3" t="s">
        <v>58</v>
      </c>
      <c r="B138" s="25">
        <v>24.1</v>
      </c>
      <c r="C138" s="25">
        <v>64.099999999999994</v>
      </c>
      <c r="D138" s="25">
        <v>71.8</v>
      </c>
      <c r="E138" s="25">
        <v>0</v>
      </c>
      <c r="F138" s="25">
        <v>0.9</v>
      </c>
      <c r="G138" s="25">
        <v>4.8</v>
      </c>
      <c r="H138" s="25">
        <v>46.3</v>
      </c>
      <c r="I138" s="25">
        <v>0</v>
      </c>
      <c r="J138" s="25">
        <v>44.9</v>
      </c>
      <c r="K138" s="25">
        <v>72.7</v>
      </c>
      <c r="L138" s="25">
        <v>20.8</v>
      </c>
      <c r="M138" s="25">
        <v>33.799999999999997</v>
      </c>
      <c r="N138" s="25">
        <v>47.2</v>
      </c>
      <c r="O138" s="25">
        <f t="shared" si="10"/>
        <v>431.4</v>
      </c>
    </row>
    <row r="139" spans="1:15" s="5" customFormat="1" ht="12.75" x14ac:dyDescent="0.2">
      <c r="A139" s="3" t="s">
        <v>47</v>
      </c>
      <c r="B139" s="25">
        <v>24.1</v>
      </c>
      <c r="C139" s="25">
        <v>65.900000000000006</v>
      </c>
      <c r="D139" s="25">
        <v>72.400000000000006</v>
      </c>
      <c r="E139" s="25">
        <v>0</v>
      </c>
      <c r="F139" s="25">
        <v>0.9</v>
      </c>
      <c r="G139" s="25">
        <v>4.8</v>
      </c>
      <c r="H139" s="25">
        <v>46.3</v>
      </c>
      <c r="I139" s="25">
        <v>0</v>
      </c>
      <c r="J139" s="25">
        <v>43.2</v>
      </c>
      <c r="K139" s="25">
        <v>72.7</v>
      </c>
      <c r="L139" s="25">
        <v>20.8</v>
      </c>
      <c r="M139" s="25">
        <v>31.3</v>
      </c>
      <c r="N139" s="25">
        <v>54.8</v>
      </c>
      <c r="O139" s="25">
        <f t="shared" si="10"/>
        <v>437.20000000000005</v>
      </c>
    </row>
    <row r="140" spans="1:15" s="5" customFormat="1" ht="12.75" x14ac:dyDescent="0.2">
      <c r="A140" s="41" t="s">
        <v>48</v>
      </c>
      <c r="B140" s="25">
        <v>22.6</v>
      </c>
      <c r="C140" s="25">
        <v>67.599999999999994</v>
      </c>
      <c r="D140" s="25">
        <v>72.5</v>
      </c>
      <c r="E140" s="25">
        <v>0</v>
      </c>
      <c r="F140" s="25">
        <v>0.7</v>
      </c>
      <c r="G140" s="25">
        <v>4.5999999999999996</v>
      </c>
      <c r="H140" s="25">
        <v>46.3</v>
      </c>
      <c r="I140" s="25">
        <v>0</v>
      </c>
      <c r="J140" s="25">
        <v>41.9</v>
      </c>
      <c r="K140" s="25">
        <v>72.7</v>
      </c>
      <c r="L140" s="25">
        <v>20.7</v>
      </c>
      <c r="M140" s="25">
        <v>30.4</v>
      </c>
      <c r="N140" s="25">
        <v>57.2</v>
      </c>
      <c r="O140" s="25">
        <f t="shared" si="10"/>
        <v>437.19999999999987</v>
      </c>
    </row>
    <row r="141" spans="1:15" s="5" customFormat="1" ht="12.75" x14ac:dyDescent="0.2">
      <c r="A141" s="41" t="s">
        <v>49</v>
      </c>
      <c r="B141" s="25">
        <v>23.9</v>
      </c>
      <c r="C141" s="25">
        <v>66.099999999999994</v>
      </c>
      <c r="D141" s="25">
        <v>74.8</v>
      </c>
      <c r="E141" s="25">
        <v>0</v>
      </c>
      <c r="F141" s="25">
        <v>0.7</v>
      </c>
      <c r="G141" s="25">
        <v>4.8</v>
      </c>
      <c r="H141" s="25">
        <v>45.8</v>
      </c>
      <c r="I141" s="25">
        <v>0</v>
      </c>
      <c r="J141" s="25">
        <v>42.1</v>
      </c>
      <c r="K141" s="25">
        <v>72.7</v>
      </c>
      <c r="L141" s="25">
        <v>20.8</v>
      </c>
      <c r="M141" s="25">
        <v>30.1</v>
      </c>
      <c r="N141" s="25">
        <v>57.2</v>
      </c>
      <c r="O141" s="25">
        <f t="shared" si="10"/>
        <v>439.00000000000006</v>
      </c>
    </row>
    <row r="142" spans="1:15" s="5" customFormat="1" ht="12.75" x14ac:dyDescent="0.2">
      <c r="A142" s="41" t="s">
        <v>50</v>
      </c>
      <c r="B142" s="25">
        <v>23.5</v>
      </c>
      <c r="C142" s="25">
        <v>68.599999999999994</v>
      </c>
      <c r="D142" s="25">
        <v>77.3</v>
      </c>
      <c r="E142" s="25">
        <v>0</v>
      </c>
      <c r="F142" s="25">
        <v>0.7</v>
      </c>
      <c r="G142" s="25">
        <v>4.8</v>
      </c>
      <c r="H142" s="25">
        <v>45.3</v>
      </c>
      <c r="I142" s="25">
        <v>0</v>
      </c>
      <c r="J142" s="25">
        <v>41.7</v>
      </c>
      <c r="K142" s="25">
        <v>71.900000000000006</v>
      </c>
      <c r="L142" s="25">
        <v>19.899999999999999</v>
      </c>
      <c r="M142" s="25">
        <v>29.6</v>
      </c>
      <c r="N142" s="25">
        <v>56.8</v>
      </c>
      <c r="O142" s="25">
        <f t="shared" si="10"/>
        <v>440.09999999999997</v>
      </c>
    </row>
    <row r="143" spans="1:15" s="5" customFormat="1" ht="12.75" x14ac:dyDescent="0.2">
      <c r="A143" s="41" t="s">
        <v>51</v>
      </c>
      <c r="B143" s="25">
        <v>25.2</v>
      </c>
      <c r="C143" s="25">
        <v>68.099999999999994</v>
      </c>
      <c r="D143" s="25">
        <v>77.400000000000006</v>
      </c>
      <c r="E143" s="25">
        <v>0</v>
      </c>
      <c r="F143" s="25">
        <v>0.7</v>
      </c>
      <c r="G143" s="25">
        <v>5</v>
      </c>
      <c r="H143" s="25">
        <v>45.2</v>
      </c>
      <c r="I143" s="25">
        <v>0</v>
      </c>
      <c r="J143" s="25">
        <v>41.1</v>
      </c>
      <c r="K143" s="25">
        <v>71.400000000000006</v>
      </c>
      <c r="L143" s="25">
        <v>20.2</v>
      </c>
      <c r="M143" s="25">
        <v>27</v>
      </c>
      <c r="N143" s="25">
        <v>56.8</v>
      </c>
      <c r="O143" s="25">
        <f t="shared" si="10"/>
        <v>438.1</v>
      </c>
    </row>
    <row r="144" spans="1:15" s="5" customFormat="1" ht="12.75" x14ac:dyDescent="0.2">
      <c r="A144" s="41" t="s">
        <v>52</v>
      </c>
      <c r="B144" s="25">
        <v>25.6</v>
      </c>
      <c r="C144" s="25">
        <v>68.900000000000006</v>
      </c>
      <c r="D144" s="25">
        <v>78.099999999999994</v>
      </c>
      <c r="E144" s="25">
        <v>0</v>
      </c>
      <c r="F144" s="25">
        <v>0.7</v>
      </c>
      <c r="G144" s="25">
        <v>5.0999999999999996</v>
      </c>
      <c r="H144" s="25">
        <v>45</v>
      </c>
      <c r="I144" s="25">
        <v>0</v>
      </c>
      <c r="J144" s="25">
        <v>40.6</v>
      </c>
      <c r="K144" s="25">
        <v>71.400000000000006</v>
      </c>
      <c r="L144" s="25">
        <v>18.3</v>
      </c>
      <c r="M144" s="25">
        <v>28.6</v>
      </c>
      <c r="N144" s="25">
        <v>56.8</v>
      </c>
      <c r="O144" s="25">
        <f t="shared" si="10"/>
        <v>439.1</v>
      </c>
    </row>
    <row r="145" spans="1:15" s="5" customFormat="1" ht="12.75" x14ac:dyDescent="0.2">
      <c r="A145" s="41" t="s">
        <v>59</v>
      </c>
      <c r="B145" s="25">
        <v>25.9</v>
      </c>
      <c r="C145" s="25">
        <f>63.3+13.3</f>
        <v>76.599999999999994</v>
      </c>
      <c r="D145" s="25">
        <v>78.900000000000006</v>
      </c>
      <c r="E145" s="25">
        <v>0</v>
      </c>
      <c r="F145" s="25">
        <v>0.7</v>
      </c>
      <c r="G145" s="25">
        <v>5.6</v>
      </c>
      <c r="H145" s="25">
        <v>45</v>
      </c>
      <c r="I145" s="25">
        <v>0</v>
      </c>
      <c r="J145" s="25">
        <v>40.4</v>
      </c>
      <c r="K145" s="25">
        <v>71.400000000000006</v>
      </c>
      <c r="L145" s="25">
        <v>18.3</v>
      </c>
      <c r="M145" s="25">
        <v>27.3</v>
      </c>
      <c r="N145" s="25">
        <v>54.6</v>
      </c>
      <c r="O145" s="25">
        <f t="shared" si="10"/>
        <v>444.70000000000005</v>
      </c>
    </row>
    <row r="146" spans="1:15" s="5" customFormat="1" ht="12.75" x14ac:dyDescent="0.2">
      <c r="A146" s="41" t="s">
        <v>54</v>
      </c>
      <c r="B146" s="25">
        <v>26.6</v>
      </c>
      <c r="C146" s="25">
        <f>63.7+21.7</f>
        <v>85.4</v>
      </c>
      <c r="D146" s="25">
        <v>82.1</v>
      </c>
      <c r="E146" s="25">
        <v>0</v>
      </c>
      <c r="F146" s="25">
        <v>0.7</v>
      </c>
      <c r="G146" s="25">
        <v>5.5</v>
      </c>
      <c r="H146" s="25">
        <v>44.4</v>
      </c>
      <c r="I146" s="25">
        <v>0</v>
      </c>
      <c r="J146" s="25">
        <v>40.5</v>
      </c>
      <c r="K146" s="25">
        <v>71.400000000000006</v>
      </c>
      <c r="L146" s="25">
        <v>18.5</v>
      </c>
      <c r="M146" s="25">
        <v>25.5</v>
      </c>
      <c r="N146" s="25">
        <v>74.599999999999994</v>
      </c>
      <c r="O146" s="25">
        <f t="shared" si="10"/>
        <v>475.20000000000005</v>
      </c>
    </row>
    <row r="147" spans="1:15" s="5" customFormat="1" ht="12.75" x14ac:dyDescent="0.2">
      <c r="A147" s="41" t="s">
        <v>55</v>
      </c>
      <c r="B147" s="25">
        <v>26.2</v>
      </c>
      <c r="C147" s="25">
        <v>79.599999999999994</v>
      </c>
      <c r="D147" s="25">
        <v>83.6</v>
      </c>
      <c r="E147" s="25">
        <v>0</v>
      </c>
      <c r="F147" s="25">
        <v>0.5</v>
      </c>
      <c r="G147" s="25">
        <v>5.6</v>
      </c>
      <c r="H147" s="25">
        <v>44.4</v>
      </c>
      <c r="I147" s="25">
        <v>0</v>
      </c>
      <c r="J147" s="25">
        <v>40.6</v>
      </c>
      <c r="K147" s="25">
        <v>70.900000000000006</v>
      </c>
      <c r="L147" s="25">
        <v>18.399999999999999</v>
      </c>
      <c r="M147" s="25">
        <v>25.5</v>
      </c>
      <c r="N147" s="25">
        <v>74.599999999999994</v>
      </c>
      <c r="O147" s="25">
        <f t="shared" si="10"/>
        <v>469.9</v>
      </c>
    </row>
    <row r="148" spans="1:15" s="5" customFormat="1" ht="12.75" x14ac:dyDescent="0.2">
      <c r="A148" s="41" t="s">
        <v>56</v>
      </c>
      <c r="B148" s="25">
        <v>28.3</v>
      </c>
      <c r="C148" s="25">
        <v>81</v>
      </c>
      <c r="D148" s="25">
        <v>88</v>
      </c>
      <c r="E148" s="25">
        <v>0</v>
      </c>
      <c r="F148" s="25">
        <v>0.5</v>
      </c>
      <c r="G148" s="25">
        <v>5.0999999999999996</v>
      </c>
      <c r="H148" s="25">
        <v>44</v>
      </c>
      <c r="I148" s="25">
        <v>0</v>
      </c>
      <c r="J148" s="25">
        <v>39.1</v>
      </c>
      <c r="K148" s="25">
        <v>70.2</v>
      </c>
      <c r="L148" s="25">
        <v>23.2</v>
      </c>
      <c r="M148" s="25">
        <v>27.5</v>
      </c>
      <c r="N148" s="25">
        <v>75.3</v>
      </c>
      <c r="O148" s="25">
        <f t="shared" si="10"/>
        <v>482.2</v>
      </c>
    </row>
    <row r="149" spans="1:15" s="5" customFormat="1" ht="12.75" x14ac:dyDescent="0.2">
      <c r="A149" s="39" t="s">
        <v>26</v>
      </c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</row>
    <row r="150" spans="1:15" s="5" customFormat="1" ht="12.75" x14ac:dyDescent="0.2">
      <c r="A150" s="3" t="s">
        <v>57</v>
      </c>
      <c r="B150" s="25">
        <v>25</v>
      </c>
      <c r="C150" s="25">
        <v>79.3</v>
      </c>
      <c r="D150" s="25">
        <v>88.4</v>
      </c>
      <c r="E150" s="25">
        <v>0</v>
      </c>
      <c r="F150" s="25">
        <v>0.5</v>
      </c>
      <c r="G150" s="25">
        <v>5.5</v>
      </c>
      <c r="H150" s="25">
        <v>43.8</v>
      </c>
      <c r="I150" s="25">
        <v>0</v>
      </c>
      <c r="J150" s="25">
        <v>38.6</v>
      </c>
      <c r="K150" s="25">
        <v>69.8</v>
      </c>
      <c r="L150" s="25">
        <v>17.2</v>
      </c>
      <c r="M150" s="25">
        <v>23.1</v>
      </c>
      <c r="N150" s="25">
        <v>74.5</v>
      </c>
      <c r="O150" s="25">
        <f t="shared" ref="O150:O161" si="11">SUM(B150:N150)</f>
        <v>465.70000000000005</v>
      </c>
    </row>
    <row r="151" spans="1:15" s="5" customFormat="1" ht="12.75" x14ac:dyDescent="0.2">
      <c r="A151" s="3" t="s">
        <v>58</v>
      </c>
      <c r="B151" s="25">
        <v>28.1</v>
      </c>
      <c r="C151" s="25">
        <v>79.3</v>
      </c>
      <c r="D151" s="25">
        <v>89.6</v>
      </c>
      <c r="E151" s="25">
        <v>0</v>
      </c>
      <c r="F151" s="25">
        <v>0.5</v>
      </c>
      <c r="G151" s="25">
        <v>5.7</v>
      </c>
      <c r="H151" s="25">
        <v>43.6</v>
      </c>
      <c r="I151" s="25">
        <v>0</v>
      </c>
      <c r="J151" s="25">
        <v>38.6</v>
      </c>
      <c r="K151" s="25">
        <v>69.599999999999994</v>
      </c>
      <c r="L151" s="25">
        <v>22.6</v>
      </c>
      <c r="M151" s="25">
        <v>22.2</v>
      </c>
      <c r="N151" s="25">
        <v>74.5</v>
      </c>
      <c r="O151" s="25">
        <f t="shared" si="11"/>
        <v>474.3</v>
      </c>
    </row>
    <row r="152" spans="1:15" s="5" customFormat="1" ht="12.75" x14ac:dyDescent="0.2">
      <c r="A152" s="3" t="s">
        <v>47</v>
      </c>
      <c r="B152" s="25">
        <v>30.2</v>
      </c>
      <c r="C152" s="25">
        <v>80.099999999999994</v>
      </c>
      <c r="D152" s="25">
        <v>89.5</v>
      </c>
      <c r="E152" s="25">
        <v>0</v>
      </c>
      <c r="F152" s="25">
        <v>0.5</v>
      </c>
      <c r="G152" s="25">
        <v>5.6</v>
      </c>
      <c r="H152" s="25">
        <v>43.6</v>
      </c>
      <c r="I152" s="25">
        <v>0</v>
      </c>
      <c r="J152" s="25">
        <v>39.5</v>
      </c>
      <c r="K152" s="25">
        <v>69.599999999999994</v>
      </c>
      <c r="L152" s="25">
        <v>22.6</v>
      </c>
      <c r="M152" s="25">
        <v>20.399999999999999</v>
      </c>
      <c r="N152" s="25">
        <v>72.3</v>
      </c>
      <c r="O152" s="25">
        <f t="shared" si="11"/>
        <v>473.90000000000003</v>
      </c>
    </row>
    <row r="153" spans="1:15" s="5" customFormat="1" ht="12.75" x14ac:dyDescent="0.2">
      <c r="A153" s="41" t="s">
        <v>48</v>
      </c>
      <c r="B153" s="25">
        <v>30.4</v>
      </c>
      <c r="C153" s="25">
        <v>80</v>
      </c>
      <c r="D153" s="25">
        <v>91</v>
      </c>
      <c r="E153" s="25">
        <v>0</v>
      </c>
      <c r="F153" s="25">
        <v>0.2</v>
      </c>
      <c r="G153" s="25">
        <v>5.5</v>
      </c>
      <c r="H153" s="25">
        <v>43.1</v>
      </c>
      <c r="I153" s="25">
        <v>0</v>
      </c>
      <c r="J153" s="25">
        <v>38</v>
      </c>
      <c r="K153" s="25">
        <v>69.599999999999994</v>
      </c>
      <c r="L153" s="25">
        <v>23.1</v>
      </c>
      <c r="M153" s="25">
        <v>19.8</v>
      </c>
      <c r="N153" s="25">
        <v>74.7</v>
      </c>
      <c r="O153" s="25">
        <f t="shared" si="11"/>
        <v>475.4</v>
      </c>
    </row>
    <row r="154" spans="1:15" s="5" customFormat="1" ht="12.75" x14ac:dyDescent="0.2">
      <c r="A154" s="41" t="s">
        <v>49</v>
      </c>
      <c r="B154" s="25">
        <v>31</v>
      </c>
      <c r="C154" s="25">
        <v>79.599999999999994</v>
      </c>
      <c r="D154" s="25">
        <v>90.7</v>
      </c>
      <c r="E154" s="25">
        <v>0</v>
      </c>
      <c r="F154" s="25">
        <v>0.2</v>
      </c>
      <c r="G154" s="25">
        <v>5.5</v>
      </c>
      <c r="H154" s="25">
        <v>43.1</v>
      </c>
      <c r="I154" s="25">
        <v>0</v>
      </c>
      <c r="J154" s="25">
        <v>37.1</v>
      </c>
      <c r="K154" s="25">
        <v>69.099999999999994</v>
      </c>
      <c r="L154" s="25">
        <v>23.1</v>
      </c>
      <c r="M154" s="25">
        <v>19.8</v>
      </c>
      <c r="N154" s="25">
        <v>98.8</v>
      </c>
      <c r="O154" s="25">
        <f t="shared" si="11"/>
        <v>498</v>
      </c>
    </row>
    <row r="155" spans="1:15" s="5" customFormat="1" ht="12.75" x14ac:dyDescent="0.2">
      <c r="A155" s="41" t="s">
        <v>50</v>
      </c>
      <c r="B155" s="25">
        <v>30.8</v>
      </c>
      <c r="C155" s="25">
        <v>81.599999999999994</v>
      </c>
      <c r="D155" s="25">
        <v>96.4</v>
      </c>
      <c r="E155" s="25">
        <v>0</v>
      </c>
      <c r="F155" s="25">
        <v>0.2</v>
      </c>
      <c r="G155" s="25">
        <v>5.4</v>
      </c>
      <c r="H155" s="25">
        <v>42.6</v>
      </c>
      <c r="I155" s="25">
        <v>0</v>
      </c>
      <c r="J155" s="25">
        <v>37</v>
      </c>
      <c r="K155" s="25">
        <v>68.5</v>
      </c>
      <c r="L155" s="25">
        <v>21.6</v>
      </c>
      <c r="M155" s="25">
        <v>21.7</v>
      </c>
      <c r="N155" s="25">
        <v>96.7</v>
      </c>
      <c r="O155" s="25">
        <f t="shared" si="11"/>
        <v>502.5</v>
      </c>
    </row>
    <row r="156" spans="1:15" s="5" customFormat="1" ht="12.75" x14ac:dyDescent="0.2">
      <c r="A156" s="41" t="s">
        <v>51</v>
      </c>
      <c r="B156" s="25">
        <v>30.1</v>
      </c>
      <c r="C156" s="25">
        <v>79.7</v>
      </c>
      <c r="D156" s="25">
        <v>93.5</v>
      </c>
      <c r="E156" s="25">
        <v>0</v>
      </c>
      <c r="F156" s="25">
        <v>0.2</v>
      </c>
      <c r="G156" s="25">
        <v>5.4</v>
      </c>
      <c r="H156" s="25">
        <v>42.4</v>
      </c>
      <c r="I156" s="25">
        <v>0</v>
      </c>
      <c r="J156" s="25">
        <v>36.200000000000003</v>
      </c>
      <c r="K156" s="25">
        <v>67.900000000000006</v>
      </c>
      <c r="L156" s="25">
        <v>22.3</v>
      </c>
      <c r="M156" s="25">
        <v>18.8</v>
      </c>
      <c r="N156" s="25">
        <v>96.4</v>
      </c>
      <c r="O156" s="25">
        <f t="shared" si="11"/>
        <v>492.9</v>
      </c>
    </row>
    <row r="157" spans="1:15" s="5" customFormat="1" ht="12.75" x14ac:dyDescent="0.2">
      <c r="A157" s="41" t="s">
        <v>52</v>
      </c>
      <c r="B157" s="25">
        <v>30.9</v>
      </c>
      <c r="C157" s="25">
        <v>80.400000000000006</v>
      </c>
      <c r="D157" s="25">
        <v>98.5</v>
      </c>
      <c r="E157" s="25">
        <v>0</v>
      </c>
      <c r="F157" s="25">
        <v>0.2</v>
      </c>
      <c r="G157" s="25">
        <v>5</v>
      </c>
      <c r="H157" s="25">
        <v>42.2</v>
      </c>
      <c r="I157" s="25">
        <v>0</v>
      </c>
      <c r="J157" s="25">
        <v>36.5</v>
      </c>
      <c r="K157" s="25">
        <v>67.900000000000006</v>
      </c>
      <c r="L157" s="25">
        <v>22.2</v>
      </c>
      <c r="M157" s="25">
        <v>18.7</v>
      </c>
      <c r="N157" s="25">
        <v>96.6</v>
      </c>
      <c r="O157" s="25">
        <f t="shared" si="11"/>
        <v>499.1</v>
      </c>
    </row>
    <row r="158" spans="1:15" s="5" customFormat="1" ht="12.75" x14ac:dyDescent="0.2">
      <c r="A158" s="41" t="s">
        <v>53</v>
      </c>
      <c r="B158" s="25">
        <v>32.6</v>
      </c>
      <c r="C158" s="25">
        <v>81.599999999999994</v>
      </c>
      <c r="D158" s="25">
        <v>106.6</v>
      </c>
      <c r="E158" s="25">
        <v>0</v>
      </c>
      <c r="F158" s="25">
        <v>0.2</v>
      </c>
      <c r="G158" s="25">
        <v>5</v>
      </c>
      <c r="H158" s="25">
        <v>42.2</v>
      </c>
      <c r="I158" s="25">
        <v>0</v>
      </c>
      <c r="J158" s="25">
        <v>37.5</v>
      </c>
      <c r="K158" s="25">
        <v>67.900000000000006</v>
      </c>
      <c r="L158" s="25">
        <v>22.6</v>
      </c>
      <c r="M158" s="25">
        <v>18.7</v>
      </c>
      <c r="N158" s="25">
        <v>94.5</v>
      </c>
      <c r="O158" s="25">
        <f t="shared" si="11"/>
        <v>509.40000000000003</v>
      </c>
    </row>
    <row r="159" spans="1:15" s="5" customFormat="1" ht="12.75" x14ac:dyDescent="0.2">
      <c r="A159" s="41" t="s">
        <v>54</v>
      </c>
      <c r="B159" s="25">
        <v>32.700000000000003</v>
      </c>
      <c r="C159" s="25">
        <v>81.7</v>
      </c>
      <c r="D159" s="25">
        <v>107.8</v>
      </c>
      <c r="E159" s="25">
        <v>0</v>
      </c>
      <c r="F159" s="25">
        <v>0.2</v>
      </c>
      <c r="G159" s="25">
        <v>5.3</v>
      </c>
      <c r="H159" s="25">
        <v>42.2</v>
      </c>
      <c r="I159" s="25">
        <v>0</v>
      </c>
      <c r="J159" s="25">
        <v>35.799999999999997</v>
      </c>
      <c r="K159" s="25">
        <v>68</v>
      </c>
      <c r="L159" s="25">
        <v>22.6</v>
      </c>
      <c r="M159" s="25">
        <v>18.100000000000001</v>
      </c>
      <c r="N159" s="25">
        <v>94.6</v>
      </c>
      <c r="O159" s="25">
        <f t="shared" si="11"/>
        <v>509</v>
      </c>
    </row>
    <row r="160" spans="1:15" s="5" customFormat="1" ht="12.75" x14ac:dyDescent="0.2">
      <c r="A160" s="41" t="s">
        <v>55</v>
      </c>
      <c r="B160" s="25">
        <v>31.8</v>
      </c>
      <c r="C160" s="25">
        <v>82.2</v>
      </c>
      <c r="D160" s="25">
        <v>108.5</v>
      </c>
      <c r="E160" s="25">
        <v>0</v>
      </c>
      <c r="F160" s="25">
        <v>0</v>
      </c>
      <c r="G160" s="25">
        <v>5.4</v>
      </c>
      <c r="H160" s="25">
        <v>41.6</v>
      </c>
      <c r="I160" s="25">
        <v>0</v>
      </c>
      <c r="J160" s="25">
        <v>35.700000000000003</v>
      </c>
      <c r="K160" s="25">
        <v>67.5</v>
      </c>
      <c r="L160" s="25">
        <v>23.1</v>
      </c>
      <c r="M160" s="25">
        <v>16.899999999999999</v>
      </c>
      <c r="N160" s="25">
        <v>95.4</v>
      </c>
      <c r="O160" s="25">
        <f t="shared" si="11"/>
        <v>508.1</v>
      </c>
    </row>
    <row r="161" spans="1:15" s="5" customFormat="1" ht="12.75" x14ac:dyDescent="0.2">
      <c r="A161" s="41" t="s">
        <v>56</v>
      </c>
      <c r="B161" s="25">
        <v>32.6</v>
      </c>
      <c r="C161" s="25">
        <v>81.8</v>
      </c>
      <c r="D161" s="25">
        <v>112.9</v>
      </c>
      <c r="E161" s="25">
        <v>0</v>
      </c>
      <c r="F161" s="25">
        <v>0</v>
      </c>
      <c r="G161" s="25">
        <v>7.8</v>
      </c>
      <c r="H161" s="25">
        <v>41.1</v>
      </c>
      <c r="I161" s="25">
        <v>0</v>
      </c>
      <c r="J161" s="25">
        <v>39.1</v>
      </c>
      <c r="K161" s="25">
        <v>70.900000000000006</v>
      </c>
      <c r="L161" s="25">
        <v>24.3</v>
      </c>
      <c r="M161" s="25">
        <v>16.2</v>
      </c>
      <c r="N161" s="25">
        <v>94.7</v>
      </c>
      <c r="O161" s="25">
        <f t="shared" si="11"/>
        <v>521.40000000000009</v>
      </c>
    </row>
    <row r="162" spans="1:15" s="5" customFormat="1" ht="13.5" customHeight="1" x14ac:dyDescent="0.2">
      <c r="A162" s="39" t="s">
        <v>27</v>
      </c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</row>
    <row r="163" spans="1:15" s="5" customFormat="1" ht="12.75" x14ac:dyDescent="0.2">
      <c r="A163" s="3" t="s">
        <v>57</v>
      </c>
      <c r="B163" s="25">
        <v>31.5</v>
      </c>
      <c r="C163" s="25">
        <v>81.900000000000006</v>
      </c>
      <c r="D163" s="25">
        <v>109.8</v>
      </c>
      <c r="E163" s="25">
        <v>0</v>
      </c>
      <c r="F163" s="25">
        <v>0</v>
      </c>
      <c r="G163" s="25">
        <v>7.4</v>
      </c>
      <c r="H163" s="25">
        <v>40.9</v>
      </c>
      <c r="I163" s="25">
        <v>0</v>
      </c>
      <c r="J163" s="25">
        <v>34.1</v>
      </c>
      <c r="K163" s="25">
        <v>74.3</v>
      </c>
      <c r="L163" s="25">
        <v>26.2</v>
      </c>
      <c r="M163" s="25">
        <v>12.7</v>
      </c>
      <c r="N163" s="25">
        <v>94.7</v>
      </c>
      <c r="O163" s="25">
        <f t="shared" ref="O163:O200" si="12">SUM(B163:N163)</f>
        <v>513.5</v>
      </c>
    </row>
    <row r="164" spans="1:15" s="5" customFormat="1" ht="12.75" x14ac:dyDescent="0.2">
      <c r="A164" s="3" t="s">
        <v>58</v>
      </c>
      <c r="B164" s="25">
        <v>30.4</v>
      </c>
      <c r="C164" s="25">
        <v>81.599999999999994</v>
      </c>
      <c r="D164" s="25">
        <v>114.7</v>
      </c>
      <c r="E164" s="25">
        <v>0</v>
      </c>
      <c r="F164" s="25">
        <v>0</v>
      </c>
      <c r="G164" s="25">
        <v>7.5</v>
      </c>
      <c r="H164" s="25">
        <v>40.799999999999997</v>
      </c>
      <c r="I164" s="25">
        <v>0</v>
      </c>
      <c r="J164" s="25">
        <v>33.799999999999997</v>
      </c>
      <c r="K164" s="25">
        <v>74.400000000000006</v>
      </c>
      <c r="L164" s="25">
        <v>27.1</v>
      </c>
      <c r="M164" s="25">
        <v>12.5</v>
      </c>
      <c r="N164" s="25">
        <v>94.5</v>
      </c>
      <c r="O164" s="25">
        <f t="shared" si="12"/>
        <v>517.30000000000007</v>
      </c>
    </row>
    <row r="165" spans="1:15" s="5" customFormat="1" ht="12.75" x14ac:dyDescent="0.2">
      <c r="A165" s="3" t="s">
        <v>47</v>
      </c>
      <c r="B165" s="25">
        <v>29.9</v>
      </c>
      <c r="C165" s="25">
        <v>83.5</v>
      </c>
      <c r="D165" s="25">
        <v>114.3</v>
      </c>
      <c r="E165" s="25">
        <v>0</v>
      </c>
      <c r="F165" s="25">
        <v>0</v>
      </c>
      <c r="G165" s="25">
        <v>7.5</v>
      </c>
      <c r="H165" s="25">
        <v>40.700000000000003</v>
      </c>
      <c r="I165" s="25">
        <v>0</v>
      </c>
      <c r="J165" s="25">
        <v>33.799999999999997</v>
      </c>
      <c r="K165" s="25">
        <v>78.400000000000006</v>
      </c>
      <c r="L165" s="25">
        <v>27.2</v>
      </c>
      <c r="M165" s="25">
        <v>12.4</v>
      </c>
      <c r="N165" s="25">
        <v>93.1</v>
      </c>
      <c r="O165" s="25">
        <f t="shared" si="12"/>
        <v>520.79999999999995</v>
      </c>
    </row>
    <row r="166" spans="1:15" s="5" customFormat="1" ht="12.75" x14ac:dyDescent="0.2">
      <c r="A166" s="41" t="s">
        <v>48</v>
      </c>
      <c r="B166" s="25">
        <v>29.3</v>
      </c>
      <c r="C166" s="25">
        <v>82.6</v>
      </c>
      <c r="D166" s="25">
        <v>116.2</v>
      </c>
      <c r="E166" s="25">
        <v>0</v>
      </c>
      <c r="F166" s="25">
        <v>0</v>
      </c>
      <c r="G166" s="25">
        <v>7.5</v>
      </c>
      <c r="H166" s="25">
        <v>40.1</v>
      </c>
      <c r="I166" s="25">
        <v>0</v>
      </c>
      <c r="J166" s="25">
        <v>32.200000000000003</v>
      </c>
      <c r="K166" s="25">
        <v>82.4</v>
      </c>
      <c r="L166" s="25">
        <v>24.8</v>
      </c>
      <c r="M166" s="25">
        <v>12</v>
      </c>
      <c r="N166" s="25">
        <v>95.1</v>
      </c>
      <c r="O166" s="25">
        <f t="shared" si="12"/>
        <v>522.19999999999993</v>
      </c>
    </row>
    <row r="167" spans="1:15" s="5" customFormat="1" ht="12.75" x14ac:dyDescent="0.2">
      <c r="A167" s="41" t="s">
        <v>49</v>
      </c>
      <c r="B167" s="25">
        <v>28.6</v>
      </c>
      <c r="C167" s="25">
        <v>83</v>
      </c>
      <c r="D167" s="25">
        <v>116.4</v>
      </c>
      <c r="E167" s="25">
        <v>0</v>
      </c>
      <c r="F167" s="25">
        <v>0</v>
      </c>
      <c r="G167" s="25">
        <v>7.5</v>
      </c>
      <c r="H167" s="25">
        <v>40.1</v>
      </c>
      <c r="I167" s="25">
        <v>0</v>
      </c>
      <c r="J167" s="25">
        <v>32</v>
      </c>
      <c r="K167" s="25">
        <v>101.9</v>
      </c>
      <c r="L167" s="25">
        <v>24.8</v>
      </c>
      <c r="M167" s="25">
        <v>12</v>
      </c>
      <c r="N167" s="25">
        <v>95.1</v>
      </c>
      <c r="O167" s="25">
        <f t="shared" si="12"/>
        <v>541.4</v>
      </c>
    </row>
    <row r="168" spans="1:15" s="5" customFormat="1" ht="12.75" x14ac:dyDescent="0.2">
      <c r="A168" s="41" t="s">
        <v>50</v>
      </c>
      <c r="B168" s="25">
        <v>28.5</v>
      </c>
      <c r="C168" s="25">
        <v>82.2</v>
      </c>
      <c r="D168" s="25">
        <v>119.8</v>
      </c>
      <c r="E168" s="25">
        <v>0</v>
      </c>
      <c r="F168" s="25">
        <v>0</v>
      </c>
      <c r="G168" s="25">
        <v>8.1</v>
      </c>
      <c r="H168" s="25">
        <v>39.700000000000003</v>
      </c>
      <c r="I168" s="25">
        <v>0</v>
      </c>
      <c r="J168" s="25">
        <v>30.8</v>
      </c>
      <c r="K168" s="25">
        <v>105.4</v>
      </c>
      <c r="L168" s="25">
        <v>23.6</v>
      </c>
      <c r="M168" s="25">
        <v>12.9</v>
      </c>
      <c r="N168" s="25">
        <v>98.5</v>
      </c>
      <c r="O168" s="25">
        <f t="shared" si="12"/>
        <v>549.5</v>
      </c>
    </row>
    <row r="169" spans="1:15" s="5" customFormat="1" ht="12.75" x14ac:dyDescent="0.2">
      <c r="A169" s="41" t="s">
        <v>51</v>
      </c>
      <c r="B169" s="25">
        <v>29.4</v>
      </c>
      <c r="C169" s="25">
        <v>82.2</v>
      </c>
      <c r="D169" s="25">
        <v>121.3</v>
      </c>
      <c r="E169" s="25">
        <v>0</v>
      </c>
      <c r="F169" s="25">
        <v>0</v>
      </c>
      <c r="G169" s="25">
        <v>13.4</v>
      </c>
      <c r="H169" s="25">
        <v>39.4</v>
      </c>
      <c r="I169" s="25">
        <v>0</v>
      </c>
      <c r="J169" s="25">
        <v>31.2</v>
      </c>
      <c r="K169" s="25">
        <v>104.9</v>
      </c>
      <c r="L169" s="25">
        <v>23.6</v>
      </c>
      <c r="M169" s="25">
        <v>11.3</v>
      </c>
      <c r="N169" s="25">
        <v>99.1</v>
      </c>
      <c r="O169" s="25">
        <f t="shared" si="12"/>
        <v>555.79999999999995</v>
      </c>
    </row>
    <row r="170" spans="1:15" s="5" customFormat="1" ht="12.75" x14ac:dyDescent="0.2">
      <c r="A170" s="41" t="s">
        <v>52</v>
      </c>
      <c r="B170" s="25">
        <v>28.9</v>
      </c>
      <c r="C170" s="25">
        <v>81.400000000000006</v>
      </c>
      <c r="D170" s="25">
        <v>121.7</v>
      </c>
      <c r="E170" s="25">
        <v>0</v>
      </c>
      <c r="F170" s="25">
        <v>0</v>
      </c>
      <c r="G170" s="25">
        <v>13.4</v>
      </c>
      <c r="H170" s="25">
        <v>39.299999999999997</v>
      </c>
      <c r="I170" s="25">
        <v>0</v>
      </c>
      <c r="J170" s="25">
        <v>30.7</v>
      </c>
      <c r="K170" s="25">
        <v>107</v>
      </c>
      <c r="L170" s="25">
        <v>23.6</v>
      </c>
      <c r="M170" s="25">
        <v>12</v>
      </c>
      <c r="N170" s="25">
        <v>92.3</v>
      </c>
      <c r="O170" s="25">
        <f t="shared" si="12"/>
        <v>550.29999999999995</v>
      </c>
    </row>
    <row r="171" spans="1:15" s="5" customFormat="1" ht="12.75" x14ac:dyDescent="0.2">
      <c r="A171" s="41" t="s">
        <v>59</v>
      </c>
      <c r="B171" s="25">
        <v>29.1</v>
      </c>
      <c r="C171" s="25">
        <v>81.400000000000006</v>
      </c>
      <c r="D171" s="25">
        <v>122.8</v>
      </c>
      <c r="E171" s="25">
        <v>0</v>
      </c>
      <c r="F171" s="25">
        <v>0</v>
      </c>
      <c r="G171" s="25">
        <v>13.4</v>
      </c>
      <c r="H171" s="25">
        <v>39.299999999999997</v>
      </c>
      <c r="I171" s="25">
        <v>0</v>
      </c>
      <c r="J171" s="25">
        <v>31.8</v>
      </c>
      <c r="K171" s="25">
        <v>106.9</v>
      </c>
      <c r="L171" s="25">
        <v>23.7</v>
      </c>
      <c r="M171" s="25">
        <v>11.9</v>
      </c>
      <c r="N171" s="25">
        <v>90.1</v>
      </c>
      <c r="O171" s="25">
        <f t="shared" si="12"/>
        <v>550.4</v>
      </c>
    </row>
    <row r="172" spans="1:15" s="5" customFormat="1" ht="12.75" x14ac:dyDescent="0.2">
      <c r="A172" s="41" t="s">
        <v>54</v>
      </c>
      <c r="B172" s="25">
        <v>22.8</v>
      </c>
      <c r="C172" s="25">
        <v>55.9</v>
      </c>
      <c r="D172" s="25">
        <v>96.8</v>
      </c>
      <c r="E172" s="25">
        <v>0</v>
      </c>
      <c r="F172" s="25">
        <v>0</v>
      </c>
      <c r="G172" s="25">
        <v>13.4</v>
      </c>
      <c r="H172" s="25">
        <v>38.6</v>
      </c>
      <c r="I172" s="25">
        <v>0</v>
      </c>
      <c r="J172" s="25">
        <v>30.2</v>
      </c>
      <c r="K172" s="25">
        <v>106.1</v>
      </c>
      <c r="L172" s="25">
        <v>23.7</v>
      </c>
      <c r="M172" s="25">
        <v>9.6999999999999993</v>
      </c>
      <c r="N172" s="25">
        <v>90.1</v>
      </c>
      <c r="O172" s="25">
        <f t="shared" si="12"/>
        <v>487.29999999999995</v>
      </c>
    </row>
    <row r="173" spans="1:15" s="5" customFormat="1" ht="12.75" x14ac:dyDescent="0.2">
      <c r="A173" s="41" t="s">
        <v>55</v>
      </c>
      <c r="B173" s="25">
        <v>22.4</v>
      </c>
      <c r="C173" s="25">
        <v>55.6</v>
      </c>
      <c r="D173" s="25">
        <v>97.2</v>
      </c>
      <c r="E173" s="25">
        <v>0</v>
      </c>
      <c r="F173" s="25">
        <v>0</v>
      </c>
      <c r="G173" s="25">
        <v>13.5</v>
      </c>
      <c r="H173" s="25">
        <v>38.6</v>
      </c>
      <c r="I173" s="25">
        <v>0</v>
      </c>
      <c r="J173" s="25">
        <v>30.1</v>
      </c>
      <c r="K173" s="25">
        <v>105.6</v>
      </c>
      <c r="L173" s="25">
        <v>23.5</v>
      </c>
      <c r="M173" s="25">
        <v>9.6999999999999993</v>
      </c>
      <c r="N173" s="25">
        <v>90.1</v>
      </c>
      <c r="O173" s="25">
        <f t="shared" si="12"/>
        <v>486.29999999999995</v>
      </c>
    </row>
    <row r="174" spans="1:15" s="5" customFormat="1" ht="12.75" x14ac:dyDescent="0.2">
      <c r="A174" s="41" t="s">
        <v>56</v>
      </c>
      <c r="B174" s="25">
        <v>22.3</v>
      </c>
      <c r="C174" s="25">
        <v>55.2</v>
      </c>
      <c r="D174" s="25">
        <v>99.6</v>
      </c>
      <c r="E174" s="25">
        <v>0</v>
      </c>
      <c r="F174" s="25">
        <v>0</v>
      </c>
      <c r="G174" s="25">
        <v>15.3</v>
      </c>
      <c r="H174" s="25">
        <v>38.1</v>
      </c>
      <c r="I174" s="25">
        <v>0</v>
      </c>
      <c r="J174" s="25">
        <v>34.1</v>
      </c>
      <c r="K174" s="25">
        <v>103.9</v>
      </c>
      <c r="L174" s="25">
        <v>23.9</v>
      </c>
      <c r="M174" s="25">
        <v>13.8</v>
      </c>
      <c r="N174" s="25">
        <v>98.7</v>
      </c>
      <c r="O174" s="25">
        <f t="shared" si="12"/>
        <v>504.9</v>
      </c>
    </row>
    <row r="175" spans="1:15" s="5" customFormat="1" ht="12.75" x14ac:dyDescent="0.2">
      <c r="A175" s="40" t="s">
        <v>28</v>
      </c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</row>
    <row r="176" spans="1:15" s="5" customFormat="1" ht="12.75" x14ac:dyDescent="0.2">
      <c r="A176" s="3" t="s">
        <v>57</v>
      </c>
      <c r="B176" s="27">
        <v>21.6</v>
      </c>
      <c r="C176" s="27">
        <v>54.6</v>
      </c>
      <c r="D176" s="27">
        <v>100.2</v>
      </c>
      <c r="E176" s="27">
        <v>0</v>
      </c>
      <c r="F176" s="27">
        <v>0</v>
      </c>
      <c r="G176" s="27">
        <v>15.7</v>
      </c>
      <c r="H176" s="27">
        <v>37.799999999999997</v>
      </c>
      <c r="I176" s="27">
        <v>0</v>
      </c>
      <c r="J176" s="27">
        <v>33</v>
      </c>
      <c r="K176" s="27">
        <v>103.4</v>
      </c>
      <c r="L176" s="27">
        <v>21.5</v>
      </c>
      <c r="M176" s="27">
        <v>15</v>
      </c>
      <c r="N176" s="27">
        <v>86.7</v>
      </c>
      <c r="O176" s="25">
        <f t="shared" si="12"/>
        <v>489.49999999999994</v>
      </c>
    </row>
    <row r="177" spans="1:15" s="5" customFormat="1" ht="12.75" x14ac:dyDescent="0.2">
      <c r="A177" s="3" t="s">
        <v>58</v>
      </c>
      <c r="B177" s="27">
        <v>21.1</v>
      </c>
      <c r="C177" s="27">
        <v>54.3</v>
      </c>
      <c r="D177" s="27">
        <v>100.1</v>
      </c>
      <c r="E177" s="27">
        <v>0</v>
      </c>
      <c r="F177" s="27">
        <v>0</v>
      </c>
      <c r="G177" s="27">
        <v>15.7</v>
      </c>
      <c r="H177" s="27">
        <v>37.799999999999997</v>
      </c>
      <c r="I177" s="27">
        <v>0</v>
      </c>
      <c r="J177" s="27">
        <v>32.4</v>
      </c>
      <c r="K177" s="27">
        <v>103.4</v>
      </c>
      <c r="L177" s="27">
        <v>24.7</v>
      </c>
      <c r="M177" s="27">
        <v>15.1</v>
      </c>
      <c r="N177" s="27">
        <v>86.7</v>
      </c>
      <c r="O177" s="25">
        <f t="shared" si="12"/>
        <v>491.29999999999995</v>
      </c>
    </row>
    <row r="178" spans="1:15" s="5" customFormat="1" ht="12.75" x14ac:dyDescent="0.2">
      <c r="A178" s="3" t="s">
        <v>47</v>
      </c>
      <c r="B178" s="27">
        <v>21.3</v>
      </c>
      <c r="C178" s="27">
        <v>54.3</v>
      </c>
      <c r="D178" s="27">
        <v>100.7</v>
      </c>
      <c r="E178" s="27">
        <v>0</v>
      </c>
      <c r="F178" s="27">
        <v>0</v>
      </c>
      <c r="G178" s="27">
        <v>17.7</v>
      </c>
      <c r="H178" s="27">
        <v>37.799999999999997</v>
      </c>
      <c r="I178" s="27">
        <v>0</v>
      </c>
      <c r="J178" s="27">
        <v>31.2</v>
      </c>
      <c r="K178" s="27">
        <v>123.4</v>
      </c>
      <c r="L178" s="27">
        <v>26.3</v>
      </c>
      <c r="M178" s="27">
        <v>15</v>
      </c>
      <c r="N178" s="27">
        <v>84.5</v>
      </c>
      <c r="O178" s="25">
        <f t="shared" si="12"/>
        <v>512.20000000000005</v>
      </c>
    </row>
    <row r="179" spans="1:15" s="5" customFormat="1" ht="12.75" x14ac:dyDescent="0.2">
      <c r="A179" s="41" t="s">
        <v>48</v>
      </c>
      <c r="B179" s="27">
        <v>20.2</v>
      </c>
      <c r="C179" s="27">
        <v>54</v>
      </c>
      <c r="D179" s="27">
        <v>100.5</v>
      </c>
      <c r="E179" s="27">
        <v>0</v>
      </c>
      <c r="F179" s="27">
        <v>0</v>
      </c>
      <c r="G179" s="27">
        <v>30.7</v>
      </c>
      <c r="H179" s="27">
        <v>37.700000000000003</v>
      </c>
      <c r="I179" s="27">
        <v>0</v>
      </c>
      <c r="J179" s="27">
        <v>29.8</v>
      </c>
      <c r="K179" s="27">
        <v>122.8</v>
      </c>
      <c r="L179" s="27">
        <v>15.6</v>
      </c>
      <c r="M179" s="27">
        <v>18.8</v>
      </c>
      <c r="N179" s="27">
        <v>128.6</v>
      </c>
      <c r="O179" s="25">
        <f t="shared" si="12"/>
        <v>558.70000000000005</v>
      </c>
    </row>
    <row r="180" spans="1:15" s="5" customFormat="1" ht="12.75" x14ac:dyDescent="0.2">
      <c r="A180" s="41" t="s">
        <v>49</v>
      </c>
      <c r="B180" s="27">
        <v>20.7</v>
      </c>
      <c r="C180" s="27">
        <v>54.9</v>
      </c>
      <c r="D180" s="27">
        <v>106.3</v>
      </c>
      <c r="E180" s="27">
        <v>0</v>
      </c>
      <c r="F180" s="27">
        <v>0</v>
      </c>
      <c r="G180" s="27">
        <v>31.2</v>
      </c>
      <c r="H180" s="27">
        <v>36.9</v>
      </c>
      <c r="I180" s="27">
        <v>0</v>
      </c>
      <c r="J180" s="27">
        <v>28.2</v>
      </c>
      <c r="K180" s="27">
        <v>122.6</v>
      </c>
      <c r="L180" s="27">
        <v>15.7</v>
      </c>
      <c r="M180" s="27">
        <v>21.4</v>
      </c>
      <c r="N180" s="27">
        <v>148.19999999999999</v>
      </c>
      <c r="O180" s="25">
        <f t="shared" si="12"/>
        <v>586.09999999999991</v>
      </c>
    </row>
    <row r="181" spans="1:15" s="5" customFormat="1" ht="12.75" x14ac:dyDescent="0.2">
      <c r="A181" s="41" t="s">
        <v>50</v>
      </c>
      <c r="B181" s="27">
        <v>21.2</v>
      </c>
      <c r="C181" s="27">
        <v>55.7</v>
      </c>
      <c r="D181" s="27">
        <v>107</v>
      </c>
      <c r="E181" s="27">
        <v>0</v>
      </c>
      <c r="F181" s="27">
        <v>0</v>
      </c>
      <c r="G181" s="27">
        <v>35.9</v>
      </c>
      <c r="H181" s="27">
        <v>32.5</v>
      </c>
      <c r="I181" s="27">
        <v>0</v>
      </c>
      <c r="J181" s="27">
        <v>29.6</v>
      </c>
      <c r="K181" s="27">
        <v>123.3</v>
      </c>
      <c r="L181" s="27">
        <v>25.4</v>
      </c>
      <c r="M181" s="27">
        <v>28</v>
      </c>
      <c r="N181" s="27">
        <v>223.4</v>
      </c>
      <c r="O181" s="25">
        <f t="shared" si="12"/>
        <v>682</v>
      </c>
    </row>
    <row r="182" spans="1:15" s="5" customFormat="1" ht="12.75" x14ac:dyDescent="0.2">
      <c r="A182" s="41" t="s">
        <v>51</v>
      </c>
      <c r="B182" s="27">
        <v>20.6</v>
      </c>
      <c r="C182" s="27">
        <v>54.6</v>
      </c>
      <c r="D182" s="27">
        <v>107</v>
      </c>
      <c r="E182" s="27">
        <v>0</v>
      </c>
      <c r="F182" s="27">
        <v>0</v>
      </c>
      <c r="G182" s="27">
        <v>31.9</v>
      </c>
      <c r="H182" s="27">
        <v>36.200000000000003</v>
      </c>
      <c r="I182" s="27">
        <v>0</v>
      </c>
      <c r="J182" s="27">
        <v>29.5</v>
      </c>
      <c r="K182" s="27">
        <v>123.3</v>
      </c>
      <c r="L182" s="27">
        <v>27.5</v>
      </c>
      <c r="M182" s="27">
        <v>26.6</v>
      </c>
      <c r="N182" s="27">
        <v>213.6</v>
      </c>
      <c r="O182" s="25">
        <f t="shared" si="12"/>
        <v>670.80000000000007</v>
      </c>
    </row>
    <row r="183" spans="1:15" s="5" customFormat="1" ht="12.75" x14ac:dyDescent="0.2">
      <c r="A183" s="41" t="s">
        <v>52</v>
      </c>
      <c r="B183" s="27">
        <v>19.600000000000001</v>
      </c>
      <c r="C183" s="27">
        <v>54.3</v>
      </c>
      <c r="D183" s="27">
        <v>107.5</v>
      </c>
      <c r="E183" s="27">
        <v>0</v>
      </c>
      <c r="F183" s="27">
        <v>0</v>
      </c>
      <c r="G183" s="27">
        <v>32.200000000000003</v>
      </c>
      <c r="H183" s="27">
        <v>36</v>
      </c>
      <c r="I183" s="27">
        <v>0</v>
      </c>
      <c r="J183" s="27">
        <v>29.1</v>
      </c>
      <c r="K183" s="27">
        <v>123.3</v>
      </c>
      <c r="L183" s="27">
        <v>26.9</v>
      </c>
      <c r="M183" s="27">
        <v>26.3</v>
      </c>
      <c r="N183" s="27">
        <v>221.3</v>
      </c>
      <c r="O183" s="25">
        <f t="shared" si="12"/>
        <v>676.5</v>
      </c>
    </row>
    <row r="184" spans="1:15" s="5" customFormat="1" ht="12.75" x14ac:dyDescent="0.2">
      <c r="A184" s="41" t="s">
        <v>59</v>
      </c>
      <c r="B184" s="27">
        <v>19.7</v>
      </c>
      <c r="C184" s="27">
        <v>54.3</v>
      </c>
      <c r="D184" s="27">
        <v>107.5</v>
      </c>
      <c r="E184" s="27">
        <v>0</v>
      </c>
      <c r="F184" s="27">
        <v>0</v>
      </c>
      <c r="G184" s="27">
        <v>30.1</v>
      </c>
      <c r="H184" s="27">
        <v>36</v>
      </c>
      <c r="I184" s="27">
        <v>0</v>
      </c>
      <c r="J184" s="27">
        <v>28.8</v>
      </c>
      <c r="K184" s="27">
        <v>123.3</v>
      </c>
      <c r="L184" s="27">
        <v>34.9</v>
      </c>
      <c r="M184" s="27">
        <v>26</v>
      </c>
      <c r="N184" s="27">
        <v>220.6</v>
      </c>
      <c r="O184" s="25">
        <f t="shared" si="12"/>
        <v>681.19999999999993</v>
      </c>
    </row>
    <row r="185" spans="1:15" s="5" customFormat="1" ht="12.75" x14ac:dyDescent="0.2">
      <c r="A185" s="41" t="s">
        <v>54</v>
      </c>
      <c r="B185" s="27">
        <v>18.7</v>
      </c>
      <c r="C185" s="27">
        <v>54.1</v>
      </c>
      <c r="D185" s="27">
        <v>102.5</v>
      </c>
      <c r="E185" s="27">
        <v>0</v>
      </c>
      <c r="F185" s="27">
        <v>0</v>
      </c>
      <c r="G185" s="27">
        <v>23.7</v>
      </c>
      <c r="H185" s="27">
        <v>35.299999999999997</v>
      </c>
      <c r="I185" s="27">
        <v>0</v>
      </c>
      <c r="J185" s="27">
        <v>27.3</v>
      </c>
      <c r="K185" s="27">
        <v>123.4</v>
      </c>
      <c r="L185" s="27">
        <v>22.7</v>
      </c>
      <c r="M185" s="27">
        <v>25.1</v>
      </c>
      <c r="N185" s="27">
        <v>256.60000000000002</v>
      </c>
      <c r="O185" s="25">
        <f t="shared" si="12"/>
        <v>689.40000000000009</v>
      </c>
    </row>
    <row r="186" spans="1:15" s="5" customFormat="1" ht="12.75" x14ac:dyDescent="0.2">
      <c r="A186" s="41" t="s">
        <v>55</v>
      </c>
      <c r="B186" s="27">
        <v>19.100000000000001</v>
      </c>
      <c r="C186" s="27">
        <v>54</v>
      </c>
      <c r="D186" s="27">
        <v>107.6</v>
      </c>
      <c r="E186" s="27">
        <v>0</v>
      </c>
      <c r="F186" s="27">
        <v>0</v>
      </c>
      <c r="G186" s="27">
        <v>24.1</v>
      </c>
      <c r="H186" s="27">
        <v>35.299999999999997</v>
      </c>
      <c r="I186" s="27">
        <v>0</v>
      </c>
      <c r="J186" s="27">
        <v>26.4</v>
      </c>
      <c r="K186" s="27">
        <v>123.3</v>
      </c>
      <c r="L186" s="27">
        <v>22.8</v>
      </c>
      <c r="M186" s="27">
        <v>27.4</v>
      </c>
      <c r="N186" s="27">
        <v>268.39999999999998</v>
      </c>
      <c r="O186" s="25">
        <f t="shared" si="12"/>
        <v>708.39999999999986</v>
      </c>
    </row>
    <row r="187" spans="1:15" s="5" customFormat="1" ht="12.75" x14ac:dyDescent="0.2">
      <c r="A187" s="41" t="s">
        <v>56</v>
      </c>
      <c r="B187" s="27">
        <v>21.5</v>
      </c>
      <c r="C187" s="27">
        <v>55.3</v>
      </c>
      <c r="D187" s="27">
        <v>107.9</v>
      </c>
      <c r="E187" s="27">
        <v>0</v>
      </c>
      <c r="F187" s="27">
        <v>0</v>
      </c>
      <c r="G187" s="27">
        <v>38</v>
      </c>
      <c r="H187" s="27">
        <v>34.9</v>
      </c>
      <c r="I187" s="27">
        <v>0</v>
      </c>
      <c r="J187" s="27">
        <v>26.7</v>
      </c>
      <c r="K187" s="27">
        <v>123.4</v>
      </c>
      <c r="L187" s="27">
        <v>27.1</v>
      </c>
      <c r="M187" s="27">
        <v>34.5</v>
      </c>
      <c r="N187" s="27">
        <v>378.1</v>
      </c>
      <c r="O187" s="25">
        <f t="shared" si="12"/>
        <v>847.4</v>
      </c>
    </row>
    <row r="188" spans="1:15" s="5" customFormat="1" ht="12.75" x14ac:dyDescent="0.2">
      <c r="A188" s="40" t="s">
        <v>30</v>
      </c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5"/>
    </row>
    <row r="189" spans="1:15" s="5" customFormat="1" ht="12.75" x14ac:dyDescent="0.2">
      <c r="A189" s="3" t="s">
        <v>57</v>
      </c>
      <c r="B189" s="27">
        <v>20.399999999999999</v>
      </c>
      <c r="C189" s="27">
        <v>53.6</v>
      </c>
      <c r="D189" s="27">
        <v>107.3</v>
      </c>
      <c r="E189" s="27">
        <v>0</v>
      </c>
      <c r="F189" s="27">
        <v>0</v>
      </c>
      <c r="G189" s="27">
        <v>32.5</v>
      </c>
      <c r="H189" s="27">
        <v>34.6</v>
      </c>
      <c r="I189" s="27">
        <v>0</v>
      </c>
      <c r="J189" s="27">
        <v>26.4</v>
      </c>
      <c r="K189" s="27">
        <v>122.5</v>
      </c>
      <c r="L189" s="27">
        <v>22.7</v>
      </c>
      <c r="M189" s="27">
        <v>35.799999999999997</v>
      </c>
      <c r="N189" s="27">
        <v>366.8</v>
      </c>
      <c r="O189" s="25">
        <f t="shared" si="12"/>
        <v>822.6</v>
      </c>
    </row>
    <row r="190" spans="1:15" s="5" customFormat="1" ht="12.75" x14ac:dyDescent="0.2">
      <c r="A190" s="3" t="s">
        <v>58</v>
      </c>
      <c r="B190" s="27">
        <v>20.2</v>
      </c>
      <c r="C190" s="27">
        <v>52.5</v>
      </c>
      <c r="D190" s="27">
        <v>106.9</v>
      </c>
      <c r="E190" s="27">
        <v>0</v>
      </c>
      <c r="F190" s="27">
        <v>0</v>
      </c>
      <c r="G190" s="27">
        <v>32.700000000000003</v>
      </c>
      <c r="H190" s="27">
        <v>34.4</v>
      </c>
      <c r="I190" s="27">
        <v>0</v>
      </c>
      <c r="J190" s="27">
        <v>26.3</v>
      </c>
      <c r="K190" s="27">
        <v>142.5</v>
      </c>
      <c r="L190" s="27">
        <v>26.8</v>
      </c>
      <c r="M190" s="27">
        <v>35.799999999999997</v>
      </c>
      <c r="N190" s="27">
        <v>367.6</v>
      </c>
      <c r="O190" s="25">
        <f t="shared" si="12"/>
        <v>845.7</v>
      </c>
    </row>
    <row r="191" spans="1:15" s="5" customFormat="1" ht="12.75" x14ac:dyDescent="0.2">
      <c r="A191" s="3" t="s">
        <v>47</v>
      </c>
      <c r="B191" s="27">
        <v>19.399999999999999</v>
      </c>
      <c r="C191" s="27">
        <v>54.7</v>
      </c>
      <c r="D191" s="27">
        <v>85.5</v>
      </c>
      <c r="E191" s="27">
        <v>0</v>
      </c>
      <c r="F191" s="27">
        <v>0</v>
      </c>
      <c r="G191" s="27">
        <v>34.9</v>
      </c>
      <c r="H191" s="27">
        <v>34.4</v>
      </c>
      <c r="I191" s="27">
        <v>0</v>
      </c>
      <c r="J191" s="27">
        <v>26.1</v>
      </c>
      <c r="K191" s="27">
        <v>142.5</v>
      </c>
      <c r="L191" s="27">
        <v>26.9</v>
      </c>
      <c r="M191" s="27">
        <v>35.700000000000003</v>
      </c>
      <c r="N191" s="27">
        <v>408.1</v>
      </c>
      <c r="O191" s="25">
        <f t="shared" si="12"/>
        <v>868.2</v>
      </c>
    </row>
    <row r="192" spans="1:15" s="5" customFormat="1" ht="12.75" x14ac:dyDescent="0.2">
      <c r="A192" s="41" t="s">
        <v>48</v>
      </c>
      <c r="B192" s="27">
        <v>19.3</v>
      </c>
      <c r="C192" s="27">
        <v>55.1</v>
      </c>
      <c r="D192" s="27">
        <v>88.3</v>
      </c>
      <c r="E192" s="27">
        <v>0</v>
      </c>
      <c r="F192" s="27">
        <v>0</v>
      </c>
      <c r="G192" s="27">
        <v>36</v>
      </c>
      <c r="H192" s="27">
        <v>33.700000000000003</v>
      </c>
      <c r="I192" s="27">
        <v>0</v>
      </c>
      <c r="J192" s="27">
        <v>24.9</v>
      </c>
      <c r="K192" s="27">
        <v>143.1</v>
      </c>
      <c r="L192" s="27">
        <v>26.4</v>
      </c>
      <c r="M192" s="27">
        <v>34.799999999999997</v>
      </c>
      <c r="N192" s="27">
        <v>408.2</v>
      </c>
      <c r="O192" s="25">
        <f t="shared" si="12"/>
        <v>869.8</v>
      </c>
    </row>
    <row r="193" spans="1:15" s="5" customFormat="1" ht="12.75" x14ac:dyDescent="0.2">
      <c r="A193" s="41" t="s">
        <v>49</v>
      </c>
      <c r="B193" s="27">
        <v>18.3</v>
      </c>
      <c r="C193" s="27">
        <v>55.6</v>
      </c>
      <c r="D193" s="27">
        <v>88</v>
      </c>
      <c r="E193" s="27">
        <v>0</v>
      </c>
      <c r="F193" s="27">
        <v>0</v>
      </c>
      <c r="G193" s="27">
        <v>37.1</v>
      </c>
      <c r="H193" s="27">
        <v>33.700000000000003</v>
      </c>
      <c r="I193" s="27">
        <v>0</v>
      </c>
      <c r="J193" s="27">
        <v>24.6</v>
      </c>
      <c r="K193" s="27">
        <v>142.6</v>
      </c>
      <c r="L193" s="27">
        <v>26.9</v>
      </c>
      <c r="M193" s="27">
        <v>34.9</v>
      </c>
      <c r="N193" s="27">
        <v>407.2</v>
      </c>
      <c r="O193" s="25">
        <f t="shared" si="12"/>
        <v>868.89999999999986</v>
      </c>
    </row>
    <row r="194" spans="1:15" s="5" customFormat="1" ht="12.75" x14ac:dyDescent="0.2">
      <c r="A194" s="41" t="s">
        <v>50</v>
      </c>
      <c r="B194" s="27">
        <v>18.600000000000001</v>
      </c>
      <c r="C194" s="27">
        <v>60.7</v>
      </c>
      <c r="D194" s="27">
        <v>88.2</v>
      </c>
      <c r="E194" s="27">
        <v>0</v>
      </c>
      <c r="F194" s="27">
        <v>0</v>
      </c>
      <c r="G194" s="27">
        <v>49.8</v>
      </c>
      <c r="H194" s="27">
        <v>33.200000000000003</v>
      </c>
      <c r="I194" s="27">
        <v>0</v>
      </c>
      <c r="J194" s="27">
        <v>23.7</v>
      </c>
      <c r="K194" s="27">
        <v>141.19999999999999</v>
      </c>
      <c r="L194" s="27">
        <v>25.7</v>
      </c>
      <c r="M194" s="27">
        <v>33.9</v>
      </c>
      <c r="N194" s="27">
        <v>407.2</v>
      </c>
      <c r="O194" s="25">
        <f t="shared" si="12"/>
        <v>882.19999999999993</v>
      </c>
    </row>
    <row r="195" spans="1:15" s="5" customFormat="1" ht="12.75" x14ac:dyDescent="0.2">
      <c r="A195" s="41" t="s">
        <v>51</v>
      </c>
      <c r="B195" s="27">
        <v>18.8</v>
      </c>
      <c r="C195" s="27">
        <v>61</v>
      </c>
      <c r="D195" s="27">
        <v>88.3</v>
      </c>
      <c r="E195" s="27">
        <v>0</v>
      </c>
      <c r="F195" s="27">
        <v>0</v>
      </c>
      <c r="G195" s="27">
        <v>57</v>
      </c>
      <c r="H195" s="27">
        <v>33</v>
      </c>
      <c r="I195" s="27">
        <v>0</v>
      </c>
      <c r="J195" s="27">
        <v>23.7</v>
      </c>
      <c r="K195" s="27">
        <v>141.1</v>
      </c>
      <c r="L195" s="27">
        <v>25.8</v>
      </c>
      <c r="M195" s="27">
        <v>33.5</v>
      </c>
      <c r="N195" s="27">
        <v>406</v>
      </c>
      <c r="O195" s="25">
        <f t="shared" si="12"/>
        <v>888.2</v>
      </c>
    </row>
    <row r="196" spans="1:15" s="5" customFormat="1" ht="12.75" x14ac:dyDescent="0.2">
      <c r="A196" s="41" t="s">
        <v>52</v>
      </c>
      <c r="B196" s="27">
        <v>19.7</v>
      </c>
      <c r="C196" s="27">
        <v>60.5</v>
      </c>
      <c r="D196" s="27">
        <v>88</v>
      </c>
      <c r="E196" s="27">
        <v>0</v>
      </c>
      <c r="F196" s="27">
        <v>0</v>
      </c>
      <c r="G196" s="27">
        <v>58.5</v>
      </c>
      <c r="H196" s="27">
        <v>32.799999999999997</v>
      </c>
      <c r="I196" s="27">
        <v>0</v>
      </c>
      <c r="J196" s="27">
        <v>24.3</v>
      </c>
      <c r="K196" s="27">
        <v>141.30000000000001</v>
      </c>
      <c r="L196" s="27">
        <v>26</v>
      </c>
      <c r="M196" s="27">
        <v>33.5</v>
      </c>
      <c r="N196" s="27">
        <v>407</v>
      </c>
      <c r="O196" s="25">
        <f t="shared" si="12"/>
        <v>891.6</v>
      </c>
    </row>
    <row r="197" spans="1:15" s="5" customFormat="1" ht="12.75" x14ac:dyDescent="0.2">
      <c r="A197" s="41" t="s">
        <v>59</v>
      </c>
      <c r="B197" s="27">
        <v>19.3</v>
      </c>
      <c r="C197" s="27">
        <v>60.8</v>
      </c>
      <c r="D197" s="27">
        <v>88.2</v>
      </c>
      <c r="E197" s="27">
        <v>0</v>
      </c>
      <c r="F197" s="27">
        <v>0</v>
      </c>
      <c r="G197" s="27">
        <v>58.7</v>
      </c>
      <c r="H197" s="27">
        <v>32.9</v>
      </c>
      <c r="I197" s="27">
        <v>0</v>
      </c>
      <c r="J197" s="27">
        <v>24.5</v>
      </c>
      <c r="K197" s="27">
        <v>141.30000000000001</v>
      </c>
      <c r="L197" s="27">
        <v>26</v>
      </c>
      <c r="M197" s="27">
        <v>33.200000000000003</v>
      </c>
      <c r="N197" s="27">
        <v>468.8</v>
      </c>
      <c r="O197" s="25">
        <f t="shared" si="12"/>
        <v>953.7</v>
      </c>
    </row>
    <row r="198" spans="1:15" s="5" customFormat="1" ht="12.75" x14ac:dyDescent="0.2">
      <c r="A198" s="41" t="s">
        <v>54</v>
      </c>
      <c r="B198" s="25">
        <v>19.100000000000001</v>
      </c>
      <c r="C198" s="25">
        <v>61.1</v>
      </c>
      <c r="D198" s="25">
        <v>88.5</v>
      </c>
      <c r="E198" s="25">
        <v>0</v>
      </c>
      <c r="F198" s="25">
        <v>0</v>
      </c>
      <c r="G198" s="25">
        <v>60.3</v>
      </c>
      <c r="H198" s="25">
        <v>32.700000000000003</v>
      </c>
      <c r="I198" s="25">
        <v>0</v>
      </c>
      <c r="J198" s="25">
        <v>22.9</v>
      </c>
      <c r="K198" s="25">
        <v>140</v>
      </c>
      <c r="L198" s="25">
        <v>25.6</v>
      </c>
      <c r="M198" s="25">
        <v>31.9</v>
      </c>
      <c r="N198" s="25">
        <v>468.7</v>
      </c>
      <c r="O198" s="25">
        <f t="shared" si="12"/>
        <v>950.8</v>
      </c>
    </row>
    <row r="199" spans="1:15" s="5" customFormat="1" ht="12.75" x14ac:dyDescent="0.2">
      <c r="A199" s="41" t="s">
        <v>55</v>
      </c>
      <c r="B199" s="25">
        <v>20.399999999999999</v>
      </c>
      <c r="C199" s="25">
        <v>61.5</v>
      </c>
      <c r="D199" s="25">
        <v>89.2</v>
      </c>
      <c r="E199" s="25">
        <v>0</v>
      </c>
      <c r="F199" s="25">
        <v>0</v>
      </c>
      <c r="G199" s="25">
        <v>68.599999999999994</v>
      </c>
      <c r="H199" s="25">
        <v>15.4</v>
      </c>
      <c r="I199" s="25">
        <v>0</v>
      </c>
      <c r="J199" s="25">
        <v>22.5</v>
      </c>
      <c r="K199" s="25">
        <v>139.5</v>
      </c>
      <c r="L199" s="25">
        <v>26.4</v>
      </c>
      <c r="M199" s="25">
        <v>40.6</v>
      </c>
      <c r="N199" s="25">
        <v>457.8</v>
      </c>
      <c r="O199" s="25">
        <f t="shared" si="12"/>
        <v>941.90000000000009</v>
      </c>
    </row>
    <row r="200" spans="1:15" s="5" customFormat="1" ht="12.75" x14ac:dyDescent="0.2">
      <c r="A200" s="41" t="s">
        <v>56</v>
      </c>
      <c r="B200" s="25">
        <v>20.3</v>
      </c>
      <c r="C200" s="25">
        <v>62.3</v>
      </c>
      <c r="D200" s="25">
        <v>88.5</v>
      </c>
      <c r="E200" s="25">
        <v>0</v>
      </c>
      <c r="F200" s="25">
        <v>0</v>
      </c>
      <c r="G200" s="25">
        <v>75.099999999999994</v>
      </c>
      <c r="H200" s="25">
        <v>15.1</v>
      </c>
      <c r="I200" s="25">
        <v>0</v>
      </c>
      <c r="J200" s="25">
        <v>22</v>
      </c>
      <c r="K200" s="25">
        <v>142.6</v>
      </c>
      <c r="L200" s="25">
        <v>24.6</v>
      </c>
      <c r="M200" s="25">
        <v>41.7</v>
      </c>
      <c r="N200" s="25">
        <v>457.8</v>
      </c>
      <c r="O200" s="25">
        <f t="shared" si="12"/>
        <v>950</v>
      </c>
    </row>
  </sheetData>
  <mergeCells count="3">
    <mergeCell ref="A3:O3"/>
    <mergeCell ref="B5:G5"/>
    <mergeCell ref="H5:L5"/>
  </mergeCells>
  <phoneticPr fontId="0" type="noConversion"/>
  <printOptions horizontalCentered="1"/>
  <pageMargins left="0" right="0" top="0.5" bottom="0.5" header="0.5" footer="0.5"/>
  <pageSetup orientation="landscape" r:id="rId1"/>
  <headerFooter>
    <oddHeader xml:space="preserve">&amp;C
</oddHeader>
    <oddFooter>&amp;C&amp;"Arial,Regular"&amp;P</oddFooter>
  </headerFooter>
  <rowBreaks count="4" manualBreakCount="4">
    <brk id="44" max="16383" man="1"/>
    <brk id="83" max="16383" man="1"/>
    <brk id="122" max="16383" man="1"/>
    <brk id="161" max="16383" man="1"/>
  </rowBreaks>
  <ignoredErrors>
    <ignoredError sqref="A8 A19 A32 A45 A58 A71 A84 A97 A110 A123 A136 A149 A162 A175 A18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38"/>
  <sheetViews>
    <sheetView showGridLines="0" zoomScaleNormal="100" zoomScaleSheetLayoutView="80" workbookViewId="0">
      <pane ySplit="6" topLeftCell="A82" activePane="bottomLeft" state="frozen"/>
      <selection pane="bottomLeft" activeCell="O3" sqref="O3"/>
    </sheetView>
  </sheetViews>
  <sheetFormatPr defaultRowHeight="12" x14ac:dyDescent="0.15"/>
  <cols>
    <col min="1" max="1" width="7.75" customWidth="1"/>
    <col min="2" max="3" width="8.625" customWidth="1"/>
    <col min="4" max="6" width="9.875" bestFit="1" customWidth="1"/>
    <col min="7" max="7" width="10.5" customWidth="1"/>
    <col min="8" max="10" width="8.625" customWidth="1"/>
    <col min="11" max="12" width="9.875" bestFit="1" customWidth="1"/>
    <col min="13" max="13" width="9.25" customWidth="1"/>
    <col min="14" max="14" width="11.25" customWidth="1"/>
    <col min="15" max="15" width="10.875" bestFit="1" customWidth="1"/>
    <col min="17" max="17" width="11.875" bestFit="1" customWidth="1"/>
    <col min="18" max="18" width="10.875" bestFit="1" customWidth="1"/>
  </cols>
  <sheetData>
    <row r="1" spans="1:15" s="32" customFormat="1" ht="15.75" x14ac:dyDescent="0.25">
      <c r="A1" s="98" t="s">
        <v>78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</row>
    <row r="2" spans="1:15" s="2" customFormat="1" ht="15.75" x14ac:dyDescent="0.25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</row>
    <row r="3" spans="1:15" s="2" customFormat="1" ht="12.75" x14ac:dyDescent="0.2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2" t="s">
        <v>31</v>
      </c>
    </row>
    <row r="4" spans="1:15" s="2" customFormat="1" ht="16.5" customHeight="1" x14ac:dyDescent="0.2">
      <c r="A4" s="13"/>
      <c r="B4" s="92" t="s">
        <v>35</v>
      </c>
      <c r="C4" s="93"/>
      <c r="D4" s="93"/>
      <c r="E4" s="93"/>
      <c r="F4" s="93"/>
      <c r="G4" s="94"/>
      <c r="H4" s="95" t="s">
        <v>36</v>
      </c>
      <c r="I4" s="96"/>
      <c r="J4" s="96"/>
      <c r="K4" s="96"/>
      <c r="L4" s="97"/>
      <c r="M4" s="14"/>
      <c r="N4" s="15"/>
      <c r="O4" s="13"/>
    </row>
    <row r="5" spans="1:15" s="2" customFormat="1" ht="12.75" x14ac:dyDescent="0.2">
      <c r="A5" s="16" t="s">
        <v>3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8" t="s">
        <v>29</v>
      </c>
      <c r="N5" s="16" t="s">
        <v>32</v>
      </c>
      <c r="O5" s="16"/>
    </row>
    <row r="6" spans="1:15" s="2" customFormat="1" ht="12.75" x14ac:dyDescent="0.2">
      <c r="A6" s="33" t="s">
        <v>4</v>
      </c>
      <c r="B6" s="34" t="s">
        <v>5</v>
      </c>
      <c r="C6" s="34" t="s">
        <v>37</v>
      </c>
      <c r="D6" s="34" t="s">
        <v>38</v>
      </c>
      <c r="E6" s="33" t="s">
        <v>39</v>
      </c>
      <c r="F6" s="33" t="s">
        <v>40</v>
      </c>
      <c r="G6" s="34" t="s">
        <v>41</v>
      </c>
      <c r="H6" s="34" t="s">
        <v>42</v>
      </c>
      <c r="I6" s="33" t="s">
        <v>43</v>
      </c>
      <c r="J6" s="34" t="s">
        <v>44</v>
      </c>
      <c r="K6" s="34" t="s">
        <v>11</v>
      </c>
      <c r="L6" s="34" t="s">
        <v>41</v>
      </c>
      <c r="M6" s="35" t="s">
        <v>12</v>
      </c>
      <c r="N6" s="34" t="s">
        <v>13</v>
      </c>
      <c r="O6" s="34" t="s">
        <v>45</v>
      </c>
    </row>
    <row r="7" spans="1:15" s="2" customFormat="1" ht="15.75" customHeight="1" x14ac:dyDescent="0.2">
      <c r="A7" s="44">
        <v>2002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20"/>
    </row>
    <row r="8" spans="1:15" s="2" customFormat="1" ht="12.75" x14ac:dyDescent="0.2">
      <c r="A8" s="45" t="s">
        <v>57</v>
      </c>
      <c r="B8" s="19">
        <v>19.600000000000001</v>
      </c>
      <c r="C8" s="19">
        <v>62.9</v>
      </c>
      <c r="D8" s="19">
        <v>89</v>
      </c>
      <c r="E8" s="19">
        <v>71.3</v>
      </c>
      <c r="F8" s="19">
        <v>4.0999999999999996</v>
      </c>
      <c r="G8" s="19">
        <v>2.1</v>
      </c>
      <c r="H8" s="19">
        <v>15</v>
      </c>
      <c r="I8" s="19">
        <v>19.8</v>
      </c>
      <c r="J8" s="19">
        <v>21.5</v>
      </c>
      <c r="K8" s="19">
        <v>163.5</v>
      </c>
      <c r="L8" s="19">
        <v>4.7</v>
      </c>
      <c r="M8" s="19">
        <v>58.3</v>
      </c>
      <c r="N8" s="19">
        <v>459.4</v>
      </c>
      <c r="O8" s="20">
        <f t="shared" ref="O8:O19" si="0">SUM(B8:N8)</f>
        <v>991.19999999999993</v>
      </c>
    </row>
    <row r="9" spans="1:15" s="2" customFormat="1" ht="12.75" x14ac:dyDescent="0.2">
      <c r="A9" s="45" t="s">
        <v>58</v>
      </c>
      <c r="B9" s="19">
        <v>19.8</v>
      </c>
      <c r="C9" s="19">
        <v>64.2</v>
      </c>
      <c r="D9" s="19">
        <v>88.8</v>
      </c>
      <c r="E9" s="19">
        <v>72.3</v>
      </c>
      <c r="F9" s="19">
        <v>4.0999999999999996</v>
      </c>
      <c r="G9" s="19">
        <v>2.1</v>
      </c>
      <c r="H9" s="19">
        <v>14.9</v>
      </c>
      <c r="I9" s="19">
        <v>19.8</v>
      </c>
      <c r="J9" s="19">
        <v>21.7</v>
      </c>
      <c r="K9" s="19">
        <v>163.5</v>
      </c>
      <c r="L9" s="19">
        <v>4.7</v>
      </c>
      <c r="M9" s="19">
        <v>60.7</v>
      </c>
      <c r="N9" s="19">
        <v>455.2</v>
      </c>
      <c r="O9" s="20">
        <f t="shared" si="0"/>
        <v>991.8</v>
      </c>
    </row>
    <row r="10" spans="1:15" s="2" customFormat="1" ht="12.75" x14ac:dyDescent="0.2">
      <c r="A10" s="45" t="s">
        <v>47</v>
      </c>
      <c r="B10" s="19">
        <v>20.2</v>
      </c>
      <c r="C10" s="19">
        <v>65.2</v>
      </c>
      <c r="D10" s="19">
        <v>88.6</v>
      </c>
      <c r="E10" s="19">
        <v>73.900000000000006</v>
      </c>
      <c r="F10" s="19">
        <v>4.5</v>
      </c>
      <c r="G10" s="19">
        <v>2</v>
      </c>
      <c r="H10" s="19">
        <v>14.9</v>
      </c>
      <c r="I10" s="19">
        <v>20.2</v>
      </c>
      <c r="J10" s="19">
        <v>21.6</v>
      </c>
      <c r="K10" s="19">
        <v>162.19999999999999</v>
      </c>
      <c r="L10" s="19">
        <v>4.7</v>
      </c>
      <c r="M10" s="19">
        <v>60.8</v>
      </c>
      <c r="N10" s="19">
        <v>453.5</v>
      </c>
      <c r="O10" s="20">
        <f t="shared" si="0"/>
        <v>992.3</v>
      </c>
    </row>
    <row r="11" spans="1:15" s="2" customFormat="1" ht="12.75" x14ac:dyDescent="0.2">
      <c r="A11" s="45" t="s">
        <v>48</v>
      </c>
      <c r="B11" s="19">
        <v>20.399999999999999</v>
      </c>
      <c r="C11" s="19">
        <v>66.2</v>
      </c>
      <c r="D11" s="19">
        <v>89</v>
      </c>
      <c r="E11" s="19">
        <v>75.599999999999994</v>
      </c>
      <c r="F11" s="19">
        <v>4.8</v>
      </c>
      <c r="G11" s="19">
        <v>2</v>
      </c>
      <c r="H11" s="19">
        <v>14.7</v>
      </c>
      <c r="I11" s="19">
        <v>19.899999999999999</v>
      </c>
      <c r="J11" s="19">
        <v>20.9</v>
      </c>
      <c r="K11" s="19">
        <v>161.19999999999999</v>
      </c>
      <c r="L11" s="19">
        <v>4.7</v>
      </c>
      <c r="M11" s="19">
        <v>60.1</v>
      </c>
      <c r="N11" s="19">
        <v>470.5</v>
      </c>
      <c r="O11" s="21">
        <f t="shared" si="0"/>
        <v>1009.9999999999999</v>
      </c>
    </row>
    <row r="12" spans="1:15" s="2" customFormat="1" ht="12.75" x14ac:dyDescent="0.2">
      <c r="A12" s="45" t="s">
        <v>49</v>
      </c>
      <c r="B12" s="19">
        <v>21.2</v>
      </c>
      <c r="C12" s="19">
        <v>67</v>
      </c>
      <c r="D12" s="19">
        <v>89.2</v>
      </c>
      <c r="E12" s="19">
        <v>77.599999999999994</v>
      </c>
      <c r="F12" s="19">
        <v>4.7</v>
      </c>
      <c r="G12" s="19">
        <v>2</v>
      </c>
      <c r="H12" s="19">
        <v>14.7</v>
      </c>
      <c r="I12" s="19">
        <v>20</v>
      </c>
      <c r="J12" s="19">
        <v>21</v>
      </c>
      <c r="K12" s="19">
        <v>163.30000000000001</v>
      </c>
      <c r="L12" s="19">
        <v>4.8</v>
      </c>
      <c r="M12" s="19">
        <v>62.1</v>
      </c>
      <c r="N12" s="19">
        <v>457.6</v>
      </c>
      <c r="O12" s="21">
        <f t="shared" si="0"/>
        <v>1005.2</v>
      </c>
    </row>
    <row r="13" spans="1:15" s="2" customFormat="1" ht="12.75" x14ac:dyDescent="0.2">
      <c r="A13" s="45" t="s">
        <v>50</v>
      </c>
      <c r="B13" s="19">
        <v>22.3</v>
      </c>
      <c r="C13" s="19">
        <v>67</v>
      </c>
      <c r="D13" s="19">
        <v>89.3</v>
      </c>
      <c r="E13" s="19">
        <v>79.2</v>
      </c>
      <c r="F13" s="19">
        <v>4.7</v>
      </c>
      <c r="G13" s="19">
        <v>2</v>
      </c>
      <c r="H13" s="19">
        <v>14.2</v>
      </c>
      <c r="I13" s="19">
        <v>20</v>
      </c>
      <c r="J13" s="19">
        <v>20.9</v>
      </c>
      <c r="K13" s="19">
        <v>161.69999999999999</v>
      </c>
      <c r="L13" s="19">
        <v>3.9</v>
      </c>
      <c r="M13" s="19">
        <v>60.9</v>
      </c>
      <c r="N13" s="19">
        <v>454.7</v>
      </c>
      <c r="O13" s="21">
        <f t="shared" si="0"/>
        <v>1000.8</v>
      </c>
    </row>
    <row r="14" spans="1:15" s="2" customFormat="1" ht="12.75" x14ac:dyDescent="0.2">
      <c r="A14" s="45" t="s">
        <v>51</v>
      </c>
      <c r="B14" s="19">
        <v>22.1</v>
      </c>
      <c r="C14" s="19">
        <v>67.8</v>
      </c>
      <c r="D14" s="19">
        <v>89.6</v>
      </c>
      <c r="E14" s="19">
        <v>85</v>
      </c>
      <c r="F14" s="19">
        <v>4.7</v>
      </c>
      <c r="G14" s="19">
        <v>2</v>
      </c>
      <c r="H14" s="19">
        <v>14.2</v>
      </c>
      <c r="I14" s="19">
        <v>20.2</v>
      </c>
      <c r="J14" s="19">
        <v>21.6</v>
      </c>
      <c r="K14" s="19">
        <v>163.1</v>
      </c>
      <c r="L14" s="19">
        <v>3.8</v>
      </c>
      <c r="M14" s="19">
        <v>61.9</v>
      </c>
      <c r="N14" s="19">
        <v>450.3</v>
      </c>
      <c r="O14" s="21">
        <f t="shared" si="0"/>
        <v>1006.3</v>
      </c>
    </row>
    <row r="15" spans="1:15" s="2" customFormat="1" ht="12.75" x14ac:dyDescent="0.2">
      <c r="A15" s="45" t="s">
        <v>52</v>
      </c>
      <c r="B15" s="19">
        <v>22.1</v>
      </c>
      <c r="C15" s="19">
        <v>66.7</v>
      </c>
      <c r="D15" s="19">
        <v>90.1</v>
      </c>
      <c r="E15" s="19">
        <v>89.2</v>
      </c>
      <c r="F15" s="19">
        <v>5.4</v>
      </c>
      <c r="G15" s="19">
        <v>2</v>
      </c>
      <c r="H15" s="19">
        <v>14.1</v>
      </c>
      <c r="I15" s="19">
        <v>27.8</v>
      </c>
      <c r="J15" s="19">
        <v>20.8</v>
      </c>
      <c r="K15" s="19">
        <v>163.1</v>
      </c>
      <c r="L15" s="19">
        <v>3.8</v>
      </c>
      <c r="M15" s="19">
        <v>62.1</v>
      </c>
      <c r="N15" s="19">
        <v>566.79999999999995</v>
      </c>
      <c r="O15" s="21">
        <f t="shared" si="0"/>
        <v>1134</v>
      </c>
    </row>
    <row r="16" spans="1:15" s="2" customFormat="1" ht="12.75" x14ac:dyDescent="0.2">
      <c r="A16" s="45" t="s">
        <v>59</v>
      </c>
      <c r="B16" s="19">
        <v>21.8</v>
      </c>
      <c r="C16" s="19">
        <v>66.7</v>
      </c>
      <c r="D16" s="19">
        <v>91.8</v>
      </c>
      <c r="E16" s="19">
        <v>90.8</v>
      </c>
      <c r="F16" s="19">
        <v>6.9</v>
      </c>
      <c r="G16" s="19">
        <v>2</v>
      </c>
      <c r="H16" s="19">
        <v>14.1</v>
      </c>
      <c r="I16" s="19">
        <v>27.8</v>
      </c>
      <c r="J16" s="19">
        <v>21.4</v>
      </c>
      <c r="K16" s="19">
        <v>163.1</v>
      </c>
      <c r="L16" s="19">
        <v>3.8</v>
      </c>
      <c r="M16" s="19">
        <v>58.1</v>
      </c>
      <c r="N16" s="19">
        <v>560.1</v>
      </c>
      <c r="O16" s="21">
        <f t="shared" si="0"/>
        <v>1128.4000000000001</v>
      </c>
    </row>
    <row r="17" spans="1:15" s="2" customFormat="1" ht="12.75" x14ac:dyDescent="0.2">
      <c r="A17" s="45" t="s">
        <v>54</v>
      </c>
      <c r="B17" s="19">
        <v>21.8</v>
      </c>
      <c r="C17" s="19">
        <v>67</v>
      </c>
      <c r="D17" s="19">
        <v>93.1</v>
      </c>
      <c r="E17" s="19">
        <v>93</v>
      </c>
      <c r="F17" s="19">
        <v>6.6</v>
      </c>
      <c r="G17" s="19">
        <v>1.9</v>
      </c>
      <c r="H17" s="19">
        <v>13.9</v>
      </c>
      <c r="I17" s="19">
        <v>27.5</v>
      </c>
      <c r="J17" s="19">
        <v>20.100000000000001</v>
      </c>
      <c r="K17" s="19">
        <v>164.1</v>
      </c>
      <c r="L17" s="19">
        <v>3.8</v>
      </c>
      <c r="M17" s="19">
        <v>45.5</v>
      </c>
      <c r="N17" s="19">
        <v>551.79999999999995</v>
      </c>
      <c r="O17" s="21">
        <f t="shared" si="0"/>
        <v>1110.0999999999999</v>
      </c>
    </row>
    <row r="18" spans="1:15" s="2" customFormat="1" ht="12.75" x14ac:dyDescent="0.2">
      <c r="A18" s="45" t="s">
        <v>55</v>
      </c>
      <c r="B18" s="19">
        <v>21.9</v>
      </c>
      <c r="C18" s="19">
        <v>67</v>
      </c>
      <c r="D18" s="19">
        <v>92.8</v>
      </c>
      <c r="E18" s="19">
        <v>96.1</v>
      </c>
      <c r="F18" s="19">
        <v>6.7</v>
      </c>
      <c r="G18" s="19">
        <v>1.9</v>
      </c>
      <c r="H18" s="19">
        <v>13.9</v>
      </c>
      <c r="I18" s="19">
        <v>27.5</v>
      </c>
      <c r="J18" s="19">
        <v>20</v>
      </c>
      <c r="K18" s="19">
        <v>163.9</v>
      </c>
      <c r="L18" s="19">
        <v>3.4</v>
      </c>
      <c r="M18" s="19">
        <v>45.5</v>
      </c>
      <c r="N18" s="19">
        <v>551.29999999999995</v>
      </c>
      <c r="O18" s="21">
        <f t="shared" si="0"/>
        <v>1111.8999999999999</v>
      </c>
    </row>
    <row r="19" spans="1:15" s="2" customFormat="1" ht="12.75" x14ac:dyDescent="0.2">
      <c r="A19" s="45" t="s">
        <v>56</v>
      </c>
      <c r="B19" s="19">
        <v>24.7</v>
      </c>
      <c r="C19" s="19">
        <v>73.400000000000006</v>
      </c>
      <c r="D19" s="19">
        <v>92.12</v>
      </c>
      <c r="E19" s="19">
        <v>97.2</v>
      </c>
      <c r="F19" s="19">
        <v>6.9</v>
      </c>
      <c r="G19" s="19">
        <v>1.9</v>
      </c>
      <c r="H19" s="19">
        <v>13.4</v>
      </c>
      <c r="I19" s="19">
        <v>27.7</v>
      </c>
      <c r="J19" s="19">
        <v>19.600000000000001</v>
      </c>
      <c r="K19" s="19">
        <v>183.7</v>
      </c>
      <c r="L19" s="19">
        <v>3.2</v>
      </c>
      <c r="M19" s="19">
        <v>43.3</v>
      </c>
      <c r="N19" s="19">
        <v>561.9</v>
      </c>
      <c r="O19" s="21">
        <f t="shared" si="0"/>
        <v>1149.02</v>
      </c>
    </row>
    <row r="20" spans="1:15" s="2" customFormat="1" ht="12.75" x14ac:dyDescent="0.2">
      <c r="A20" s="43">
        <v>2003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</row>
    <row r="21" spans="1:15" s="2" customFormat="1" ht="12.75" x14ac:dyDescent="0.2">
      <c r="A21" s="45" t="s">
        <v>57</v>
      </c>
      <c r="B21" s="19">
        <v>22.7</v>
      </c>
      <c r="C21" s="19">
        <v>72.2</v>
      </c>
      <c r="D21" s="19">
        <v>92.9</v>
      </c>
      <c r="E21" s="19">
        <v>98.4</v>
      </c>
      <c r="F21" s="19">
        <v>7</v>
      </c>
      <c r="G21" s="19">
        <v>2</v>
      </c>
      <c r="H21" s="19">
        <v>13.3</v>
      </c>
      <c r="I21" s="19">
        <v>27.7</v>
      </c>
      <c r="J21" s="19">
        <v>20.2</v>
      </c>
      <c r="K21" s="19">
        <v>183.7</v>
      </c>
      <c r="L21" s="19">
        <v>3.1</v>
      </c>
      <c r="M21" s="19">
        <v>46.1</v>
      </c>
      <c r="N21" s="19">
        <v>557.79999999999995</v>
      </c>
      <c r="O21" s="21">
        <f t="shared" ref="O21:O31" si="1">SUM(B21:N21)</f>
        <v>1147.0999999999999</v>
      </c>
    </row>
    <row r="22" spans="1:15" s="2" customFormat="1" ht="12.75" x14ac:dyDescent="0.2">
      <c r="A22" s="45" t="s">
        <v>58</v>
      </c>
      <c r="B22" s="19">
        <v>23.5</v>
      </c>
      <c r="C22" s="19">
        <v>71</v>
      </c>
      <c r="D22" s="19">
        <v>97</v>
      </c>
      <c r="E22" s="19">
        <v>101.8</v>
      </c>
      <c r="F22" s="19">
        <v>7</v>
      </c>
      <c r="G22" s="19">
        <v>2.1</v>
      </c>
      <c r="H22" s="19">
        <v>13.2</v>
      </c>
      <c r="I22" s="19">
        <v>27.5</v>
      </c>
      <c r="J22" s="19">
        <v>19.3</v>
      </c>
      <c r="K22" s="19">
        <v>183.7</v>
      </c>
      <c r="L22" s="19">
        <v>3</v>
      </c>
      <c r="M22" s="19">
        <v>44.7</v>
      </c>
      <c r="N22" s="19">
        <v>557.9</v>
      </c>
      <c r="O22" s="21">
        <f t="shared" si="1"/>
        <v>1151.7</v>
      </c>
    </row>
    <row r="23" spans="1:15" s="2" customFormat="1" ht="12.75" x14ac:dyDescent="0.2">
      <c r="A23" s="45" t="s">
        <v>47</v>
      </c>
      <c r="B23" s="19">
        <v>27.5</v>
      </c>
      <c r="C23" s="19">
        <v>71.2</v>
      </c>
      <c r="D23" s="19">
        <v>98.6</v>
      </c>
      <c r="E23" s="19">
        <v>103.5</v>
      </c>
      <c r="F23" s="19">
        <v>7.4</v>
      </c>
      <c r="G23" s="19">
        <v>2.1</v>
      </c>
      <c r="H23" s="19">
        <v>13.2</v>
      </c>
      <c r="I23" s="19">
        <v>27.5</v>
      </c>
      <c r="J23" s="19">
        <v>19.3</v>
      </c>
      <c r="K23" s="19">
        <v>183.7</v>
      </c>
      <c r="L23" s="19">
        <v>2.9</v>
      </c>
      <c r="M23" s="19">
        <v>43.8</v>
      </c>
      <c r="N23" s="19">
        <v>557.4</v>
      </c>
      <c r="O23" s="21">
        <f t="shared" si="1"/>
        <v>1158.0999999999999</v>
      </c>
    </row>
    <row r="24" spans="1:15" s="2" customFormat="1" ht="12.75" x14ac:dyDescent="0.2">
      <c r="A24" s="45" t="s">
        <v>48</v>
      </c>
      <c r="B24" s="19">
        <v>27.7</v>
      </c>
      <c r="C24" s="19">
        <v>72.900000000000006</v>
      </c>
      <c r="D24" s="19">
        <v>99.5</v>
      </c>
      <c r="E24" s="19">
        <v>103.9</v>
      </c>
      <c r="F24" s="19">
        <v>7.1</v>
      </c>
      <c r="G24" s="19">
        <v>2.2999999999999998</v>
      </c>
      <c r="H24" s="19">
        <v>13.1</v>
      </c>
      <c r="I24" s="19">
        <v>27.9</v>
      </c>
      <c r="J24" s="19">
        <v>18.2</v>
      </c>
      <c r="K24" s="19">
        <v>182.3</v>
      </c>
      <c r="L24" s="19">
        <v>2.9</v>
      </c>
      <c r="M24" s="19">
        <v>43.6</v>
      </c>
      <c r="N24" s="19">
        <v>552.1</v>
      </c>
      <c r="O24" s="21">
        <f t="shared" si="1"/>
        <v>1153.5</v>
      </c>
    </row>
    <row r="25" spans="1:15" s="2" customFormat="1" ht="12.75" x14ac:dyDescent="0.2">
      <c r="A25" s="45" t="s">
        <v>49</v>
      </c>
      <c r="B25" s="19">
        <v>29.3</v>
      </c>
      <c r="C25" s="19">
        <v>72.5</v>
      </c>
      <c r="D25" s="19">
        <v>101.4</v>
      </c>
      <c r="E25" s="19">
        <v>107.3</v>
      </c>
      <c r="F25" s="19">
        <v>7.5</v>
      </c>
      <c r="G25" s="19">
        <v>2.2999999999999998</v>
      </c>
      <c r="H25" s="19">
        <v>13.1</v>
      </c>
      <c r="I25" s="19">
        <v>27.6</v>
      </c>
      <c r="J25" s="19">
        <v>18.8</v>
      </c>
      <c r="K25" s="19">
        <v>181.8</v>
      </c>
      <c r="L25" s="19">
        <v>2.9</v>
      </c>
      <c r="M25" s="19">
        <v>43.4</v>
      </c>
      <c r="N25" s="19">
        <v>582.29999999999995</v>
      </c>
      <c r="O25" s="21">
        <f t="shared" si="1"/>
        <v>1190.2</v>
      </c>
    </row>
    <row r="26" spans="1:15" s="2" customFormat="1" ht="12.75" x14ac:dyDescent="0.2">
      <c r="A26" s="45" t="s">
        <v>50</v>
      </c>
      <c r="B26" s="19">
        <v>28.2</v>
      </c>
      <c r="C26" s="19">
        <v>73.400000000000006</v>
      </c>
      <c r="D26" s="19">
        <f>55.1+46.8</f>
        <v>101.9</v>
      </c>
      <c r="E26" s="19">
        <v>110.8</v>
      </c>
      <c r="F26" s="19">
        <v>7.5</v>
      </c>
      <c r="G26" s="19">
        <v>2.2999999999999998</v>
      </c>
      <c r="H26" s="19">
        <f>9.8+2.7</f>
        <v>12.5</v>
      </c>
      <c r="I26" s="19">
        <f>18.5+9.2</f>
        <v>27.7</v>
      </c>
      <c r="J26" s="19">
        <v>17.8</v>
      </c>
      <c r="K26" s="19">
        <v>180.3</v>
      </c>
      <c r="L26" s="19">
        <v>2.6</v>
      </c>
      <c r="M26" s="19">
        <v>38.700000000000003</v>
      </c>
      <c r="N26" s="19">
        <v>767.9</v>
      </c>
      <c r="O26" s="21">
        <f t="shared" si="1"/>
        <v>1371.6000000000001</v>
      </c>
    </row>
    <row r="27" spans="1:15" s="2" customFormat="1" ht="12.75" x14ac:dyDescent="0.2">
      <c r="A27" s="45" t="s">
        <v>51</v>
      </c>
      <c r="B27" s="19">
        <v>28</v>
      </c>
      <c r="C27" s="19">
        <v>73.099999999999994</v>
      </c>
      <c r="D27" s="19">
        <v>102.7</v>
      </c>
      <c r="E27" s="19">
        <v>112.1</v>
      </c>
      <c r="F27" s="19">
        <v>7.6</v>
      </c>
      <c r="G27" s="19">
        <v>2.4</v>
      </c>
      <c r="H27" s="19">
        <v>12.5</v>
      </c>
      <c r="I27" s="19">
        <v>24.7</v>
      </c>
      <c r="J27" s="19">
        <v>17.399999999999999</v>
      </c>
      <c r="K27" s="19">
        <v>180.3</v>
      </c>
      <c r="L27" s="19">
        <f>1.9+5.9</f>
        <v>7.8000000000000007</v>
      </c>
      <c r="M27" s="19">
        <v>9.9</v>
      </c>
      <c r="N27" s="19">
        <f>798.3-5.9</f>
        <v>792.4</v>
      </c>
      <c r="O27" s="21">
        <f t="shared" si="1"/>
        <v>1370.8999999999999</v>
      </c>
    </row>
    <row r="28" spans="1:15" s="2" customFormat="1" ht="12.75" x14ac:dyDescent="0.2">
      <c r="A28" s="45" t="s">
        <v>52</v>
      </c>
      <c r="B28" s="19">
        <v>27</v>
      </c>
      <c r="C28" s="19">
        <v>71.900000000000006</v>
      </c>
      <c r="D28" s="19">
        <v>102.9</v>
      </c>
      <c r="E28" s="19">
        <v>114</v>
      </c>
      <c r="F28" s="19">
        <v>7.6</v>
      </c>
      <c r="G28" s="19">
        <v>2.4</v>
      </c>
      <c r="H28" s="19">
        <v>12.3</v>
      </c>
      <c r="I28" s="19">
        <v>27.4</v>
      </c>
      <c r="J28" s="19">
        <v>17</v>
      </c>
      <c r="K28" s="19">
        <v>179.7</v>
      </c>
      <c r="L28" s="19">
        <f>1.9+6.3</f>
        <v>8.1999999999999993</v>
      </c>
      <c r="M28" s="19">
        <v>9.8000000000000007</v>
      </c>
      <c r="N28" s="19">
        <f>796.1-6.3</f>
        <v>789.80000000000007</v>
      </c>
      <c r="O28" s="21">
        <f t="shared" si="1"/>
        <v>1370</v>
      </c>
    </row>
    <row r="29" spans="1:15" s="2" customFormat="1" ht="12.75" x14ac:dyDescent="0.2">
      <c r="A29" s="45" t="s">
        <v>59</v>
      </c>
      <c r="B29" s="19">
        <v>28.2</v>
      </c>
      <c r="C29" s="19">
        <v>71.3</v>
      </c>
      <c r="D29" s="19">
        <v>102.2</v>
      </c>
      <c r="E29" s="19">
        <v>115.1</v>
      </c>
      <c r="F29" s="19">
        <v>8.1</v>
      </c>
      <c r="G29" s="19">
        <v>2.2999999999999998</v>
      </c>
      <c r="H29" s="19">
        <v>12.3</v>
      </c>
      <c r="I29" s="19">
        <v>28.3</v>
      </c>
      <c r="J29" s="19">
        <v>18</v>
      </c>
      <c r="K29" s="19">
        <v>179.7</v>
      </c>
      <c r="L29" s="19">
        <f>1.9+7.3</f>
        <v>9.1999999999999993</v>
      </c>
      <c r="M29" s="19">
        <v>9.6999999999999993</v>
      </c>
      <c r="N29" s="19">
        <f>776-7.3</f>
        <v>768.7</v>
      </c>
      <c r="O29" s="21">
        <f t="shared" si="1"/>
        <v>1353.1000000000001</v>
      </c>
    </row>
    <row r="30" spans="1:15" s="2" customFormat="1" ht="12.75" x14ac:dyDescent="0.2">
      <c r="A30" s="45" t="s">
        <v>54</v>
      </c>
      <c r="B30" s="19">
        <v>28.1</v>
      </c>
      <c r="C30" s="19">
        <v>71.099999999999994</v>
      </c>
      <c r="D30" s="19">
        <v>103.4</v>
      </c>
      <c r="E30" s="19">
        <v>118.5</v>
      </c>
      <c r="F30" s="19">
        <v>7.8</v>
      </c>
      <c r="G30" s="19">
        <v>2.2000000000000002</v>
      </c>
      <c r="H30" s="19">
        <v>12.2</v>
      </c>
      <c r="I30" s="19">
        <v>27.8</v>
      </c>
      <c r="J30" s="19">
        <v>16.899999999999999</v>
      </c>
      <c r="K30" s="19">
        <v>178.3</v>
      </c>
      <c r="L30" s="19">
        <f>1.9+8.1</f>
        <v>10</v>
      </c>
      <c r="M30" s="19">
        <v>8.9</v>
      </c>
      <c r="N30" s="19">
        <f>772.7-8.1</f>
        <v>764.6</v>
      </c>
      <c r="O30" s="21">
        <f t="shared" si="1"/>
        <v>1349.8</v>
      </c>
    </row>
    <row r="31" spans="1:15" s="2" customFormat="1" ht="12.75" x14ac:dyDescent="0.2">
      <c r="A31" s="45" t="s">
        <v>55</v>
      </c>
      <c r="B31" s="19">
        <v>28.8</v>
      </c>
      <c r="C31" s="19">
        <v>70.8</v>
      </c>
      <c r="D31" s="19">
        <v>107.2</v>
      </c>
      <c r="E31" s="19">
        <v>120.5</v>
      </c>
      <c r="F31" s="19">
        <v>7.8</v>
      </c>
      <c r="G31" s="19">
        <v>2.2000000000000002</v>
      </c>
      <c r="H31" s="19">
        <v>12.2</v>
      </c>
      <c r="I31" s="19">
        <v>27.8</v>
      </c>
      <c r="J31" s="19">
        <v>17.100000000000001</v>
      </c>
      <c r="K31" s="19">
        <v>177.8</v>
      </c>
      <c r="L31" s="19">
        <f>1.9+8.4</f>
        <v>10.3</v>
      </c>
      <c r="M31" s="19">
        <v>8.9</v>
      </c>
      <c r="N31" s="19">
        <f>849.1-8.4</f>
        <v>840.7</v>
      </c>
      <c r="O31" s="21">
        <f t="shared" si="1"/>
        <v>1432.1</v>
      </c>
    </row>
    <row r="32" spans="1:15" s="2" customFormat="1" ht="12.75" x14ac:dyDescent="0.2">
      <c r="A32" s="45" t="s">
        <v>56</v>
      </c>
      <c r="B32" s="19">
        <v>29.9</v>
      </c>
      <c r="C32" s="19">
        <v>71</v>
      </c>
      <c r="D32" s="19">
        <v>106.9</v>
      </c>
      <c r="E32" s="19">
        <v>126.8</v>
      </c>
      <c r="F32" s="19">
        <v>7.9</v>
      </c>
      <c r="G32" s="19">
        <v>2.2000000000000002</v>
      </c>
      <c r="H32" s="19">
        <v>11.7</v>
      </c>
      <c r="I32" s="19">
        <v>27.3</v>
      </c>
      <c r="J32" s="19">
        <v>16.600000000000001</v>
      </c>
      <c r="K32" s="19">
        <v>176.6</v>
      </c>
      <c r="L32" s="19">
        <f>1.4+8.4</f>
        <v>9.8000000000000007</v>
      </c>
      <c r="M32" s="19">
        <v>8.8000000000000007</v>
      </c>
      <c r="N32" s="19">
        <f>912.3-8.4</f>
        <v>903.9</v>
      </c>
      <c r="O32" s="21">
        <f>SUM(B32:N32)</f>
        <v>1499.3999999999999</v>
      </c>
    </row>
    <row r="33" spans="1:15" s="2" customFormat="1" ht="12.75" x14ac:dyDescent="0.2">
      <c r="A33" s="43">
        <v>2004</v>
      </c>
      <c r="B33" s="22"/>
      <c r="C33" s="22"/>
      <c r="D33" s="22" t="s">
        <v>0</v>
      </c>
      <c r="E33" s="22" t="s">
        <v>0</v>
      </c>
      <c r="F33" s="22" t="s">
        <v>0</v>
      </c>
      <c r="G33" s="22" t="s">
        <v>0</v>
      </c>
      <c r="H33" s="22" t="s">
        <v>0</v>
      </c>
      <c r="I33" s="22" t="s">
        <v>0</v>
      </c>
      <c r="J33" s="22" t="s">
        <v>0</v>
      </c>
      <c r="K33" s="22" t="s">
        <v>0</v>
      </c>
      <c r="L33" s="22" t="s">
        <v>0</v>
      </c>
      <c r="M33" s="22" t="s">
        <v>0</v>
      </c>
      <c r="N33" s="22" t="s">
        <v>0</v>
      </c>
      <c r="O33" s="22"/>
    </row>
    <row r="34" spans="1:15" s="2" customFormat="1" ht="12.75" x14ac:dyDescent="0.2">
      <c r="A34" s="45" t="s">
        <v>57</v>
      </c>
      <c r="B34" s="19">
        <v>31.9</v>
      </c>
      <c r="C34" s="19">
        <v>70.099999999999994</v>
      </c>
      <c r="D34" s="19">
        <v>107.8</v>
      </c>
      <c r="E34" s="19">
        <v>127.9</v>
      </c>
      <c r="F34" s="19">
        <v>8</v>
      </c>
      <c r="G34" s="19">
        <v>2.2999999999999998</v>
      </c>
      <c r="H34" s="19">
        <v>11.6</v>
      </c>
      <c r="I34" s="19">
        <v>30</v>
      </c>
      <c r="J34" s="19">
        <v>16.899999999999999</v>
      </c>
      <c r="K34" s="19">
        <v>176.6</v>
      </c>
      <c r="L34" s="19">
        <f>1.4+8.4</f>
        <v>9.8000000000000007</v>
      </c>
      <c r="M34" s="19">
        <v>8.5</v>
      </c>
      <c r="N34" s="19">
        <v>945.5</v>
      </c>
      <c r="O34" s="21">
        <f t="shared" ref="O34:O44" si="2">SUM(B34:N34)</f>
        <v>1546.9</v>
      </c>
    </row>
    <row r="35" spans="1:15" s="2" customFormat="1" ht="12.75" x14ac:dyDescent="0.2">
      <c r="A35" s="45" t="s">
        <v>58</v>
      </c>
      <c r="B35" s="19">
        <v>31.8</v>
      </c>
      <c r="C35" s="19">
        <v>69.099999999999994</v>
      </c>
      <c r="D35" s="19">
        <v>108.5</v>
      </c>
      <c r="E35" s="19">
        <v>129.6</v>
      </c>
      <c r="F35" s="19">
        <v>8</v>
      </c>
      <c r="G35" s="19">
        <v>2.4</v>
      </c>
      <c r="H35" s="19">
        <v>11.6</v>
      </c>
      <c r="I35" s="19">
        <v>30.1</v>
      </c>
      <c r="J35" s="19">
        <v>17.3</v>
      </c>
      <c r="K35" s="19">
        <v>176</v>
      </c>
      <c r="L35" s="19">
        <f>1.4+9</f>
        <v>10.4</v>
      </c>
      <c r="M35" s="19">
        <v>8.4</v>
      </c>
      <c r="N35" s="19">
        <v>945.4</v>
      </c>
      <c r="O35" s="21">
        <f t="shared" si="2"/>
        <v>1548.6</v>
      </c>
    </row>
    <row r="36" spans="1:15" s="2" customFormat="1" ht="12.75" x14ac:dyDescent="0.2">
      <c r="A36" s="45" t="s">
        <v>47</v>
      </c>
      <c r="B36" s="19">
        <v>31</v>
      </c>
      <c r="C36" s="19">
        <v>69.3</v>
      </c>
      <c r="D36" s="19">
        <v>107.8</v>
      </c>
      <c r="E36" s="19">
        <v>130.9</v>
      </c>
      <c r="F36" s="19">
        <v>8</v>
      </c>
      <c r="G36" s="19">
        <v>2.4</v>
      </c>
      <c r="H36" s="19">
        <v>11.5</v>
      </c>
      <c r="I36" s="19">
        <v>30.1</v>
      </c>
      <c r="J36" s="19">
        <v>17.100000000000001</v>
      </c>
      <c r="K36" s="19">
        <v>186</v>
      </c>
      <c r="L36" s="19">
        <f>1.4+9</f>
        <v>10.4</v>
      </c>
      <c r="M36" s="19">
        <v>8.3000000000000007</v>
      </c>
      <c r="N36" s="19">
        <v>968</v>
      </c>
      <c r="O36" s="21">
        <f t="shared" si="2"/>
        <v>1580.8</v>
      </c>
    </row>
    <row r="37" spans="1:15" s="2" customFormat="1" ht="12.75" x14ac:dyDescent="0.2">
      <c r="A37" s="45" t="s">
        <v>48</v>
      </c>
      <c r="B37" s="19">
        <v>30.4</v>
      </c>
      <c r="C37" s="19">
        <v>70.099999999999994</v>
      </c>
      <c r="D37" s="19">
        <v>109.6</v>
      </c>
      <c r="E37" s="19">
        <v>132.80000000000001</v>
      </c>
      <c r="F37" s="19">
        <v>7.7</v>
      </c>
      <c r="G37" s="19">
        <v>2.1</v>
      </c>
      <c r="H37" s="19">
        <v>11.3</v>
      </c>
      <c r="I37" s="19">
        <v>29.8</v>
      </c>
      <c r="J37" s="19">
        <v>16.5</v>
      </c>
      <c r="K37" s="19">
        <v>184.7</v>
      </c>
      <c r="L37" s="19">
        <f>1.4+9</f>
        <v>10.4</v>
      </c>
      <c r="M37" s="19">
        <v>7.6</v>
      </c>
      <c r="N37" s="19">
        <v>963.9</v>
      </c>
      <c r="O37" s="21">
        <f t="shared" si="2"/>
        <v>1576.9</v>
      </c>
    </row>
    <row r="38" spans="1:15" s="2" customFormat="1" ht="12.75" x14ac:dyDescent="0.2">
      <c r="A38" s="45" t="s">
        <v>49</v>
      </c>
      <c r="B38" s="19">
        <v>31.1</v>
      </c>
      <c r="C38" s="19">
        <v>69.5</v>
      </c>
      <c r="D38" s="19">
        <v>109.9</v>
      </c>
      <c r="E38" s="19">
        <v>132.1</v>
      </c>
      <c r="F38" s="19">
        <v>7.7</v>
      </c>
      <c r="G38" s="19">
        <v>2.1</v>
      </c>
      <c r="H38" s="19">
        <v>11.3</v>
      </c>
      <c r="I38" s="19">
        <v>29.8</v>
      </c>
      <c r="J38" s="19">
        <v>17.2</v>
      </c>
      <c r="K38" s="19">
        <v>184.2</v>
      </c>
      <c r="L38" s="19">
        <f>1.4+9</f>
        <v>10.4</v>
      </c>
      <c r="M38" s="19">
        <v>7.5</v>
      </c>
      <c r="N38" s="19">
        <v>963.5</v>
      </c>
      <c r="O38" s="21">
        <f t="shared" si="2"/>
        <v>1576.3000000000002</v>
      </c>
    </row>
    <row r="39" spans="1:15" s="2" customFormat="1" ht="12.75" x14ac:dyDescent="0.2">
      <c r="A39" s="45" t="s">
        <v>50</v>
      </c>
      <c r="B39" s="19">
        <v>30.7</v>
      </c>
      <c r="C39" s="19">
        <v>69.8</v>
      </c>
      <c r="D39" s="19">
        <v>109.1</v>
      </c>
      <c r="E39" s="19">
        <v>137.19999999999999</v>
      </c>
      <c r="F39" s="19">
        <v>7.8</v>
      </c>
      <c r="G39" s="19">
        <v>2.1</v>
      </c>
      <c r="H39" s="19">
        <v>10.8</v>
      </c>
      <c r="I39" s="19">
        <v>29.4</v>
      </c>
      <c r="J39" s="19">
        <v>16.899999999999999</v>
      </c>
      <c r="K39" s="19">
        <v>182.6</v>
      </c>
      <c r="L39" s="19">
        <f>1.3+9</f>
        <v>10.3</v>
      </c>
      <c r="M39" s="19">
        <v>7.4</v>
      </c>
      <c r="N39" s="19">
        <v>959.9</v>
      </c>
      <c r="O39" s="21">
        <f t="shared" si="2"/>
        <v>1574</v>
      </c>
    </row>
    <row r="40" spans="1:15" s="2" customFormat="1" ht="12.75" x14ac:dyDescent="0.2">
      <c r="A40" s="45" t="s">
        <v>51</v>
      </c>
      <c r="B40" s="19">
        <v>30.4</v>
      </c>
      <c r="C40" s="19">
        <v>69.099999999999994</v>
      </c>
      <c r="D40" s="19">
        <v>117.9</v>
      </c>
      <c r="E40" s="19">
        <v>137.30000000000001</v>
      </c>
      <c r="F40" s="19">
        <v>7.8</v>
      </c>
      <c r="G40" s="19">
        <v>2.1</v>
      </c>
      <c r="H40" s="19">
        <v>10.8</v>
      </c>
      <c r="I40" s="19">
        <v>29.4</v>
      </c>
      <c r="J40" s="19">
        <v>14.3</v>
      </c>
      <c r="K40" s="19">
        <v>182.6</v>
      </c>
      <c r="L40" s="19">
        <v>10.3</v>
      </c>
      <c r="M40" s="19">
        <v>7.2</v>
      </c>
      <c r="N40" s="19">
        <v>958.6</v>
      </c>
      <c r="O40" s="21">
        <f t="shared" si="2"/>
        <v>1577.8000000000002</v>
      </c>
    </row>
    <row r="41" spans="1:15" s="2" customFormat="1" ht="12.75" x14ac:dyDescent="0.2">
      <c r="A41" s="45" t="s">
        <v>52</v>
      </c>
      <c r="B41" s="19">
        <v>30.5</v>
      </c>
      <c r="C41" s="19">
        <v>67.8</v>
      </c>
      <c r="D41" s="19">
        <v>120.5</v>
      </c>
      <c r="E41" s="19">
        <v>137.80000000000001</v>
      </c>
      <c r="F41" s="19">
        <v>7.8</v>
      </c>
      <c r="G41" s="19">
        <v>2.2000000000000002</v>
      </c>
      <c r="H41" s="19">
        <v>10.6</v>
      </c>
      <c r="I41" s="19">
        <v>29.6</v>
      </c>
      <c r="J41" s="19">
        <v>14.1</v>
      </c>
      <c r="K41" s="19">
        <v>180.7</v>
      </c>
      <c r="L41" s="19">
        <f>1.2+9</f>
        <v>10.199999999999999</v>
      </c>
      <c r="M41" s="19">
        <v>7.1</v>
      </c>
      <c r="N41" s="19">
        <v>958.5</v>
      </c>
      <c r="O41" s="21">
        <f t="shared" si="2"/>
        <v>1577.4</v>
      </c>
    </row>
    <row r="42" spans="1:15" s="2" customFormat="1" ht="12.75" x14ac:dyDescent="0.2">
      <c r="A42" s="45" t="s">
        <v>59</v>
      </c>
      <c r="B42" s="19">
        <v>30.8</v>
      </c>
      <c r="C42" s="19">
        <v>67.8</v>
      </c>
      <c r="D42" s="19">
        <v>120.4</v>
      </c>
      <c r="E42" s="19">
        <v>138.30000000000001</v>
      </c>
      <c r="F42" s="19">
        <v>7.9</v>
      </c>
      <c r="G42" s="19">
        <v>2.2000000000000002</v>
      </c>
      <c r="H42" s="19">
        <v>10.6</v>
      </c>
      <c r="I42" s="19">
        <v>29.8</v>
      </c>
      <c r="J42" s="19">
        <v>14.1</v>
      </c>
      <c r="K42" s="19">
        <v>180.8</v>
      </c>
      <c r="L42" s="19">
        <f>1.2+9</f>
        <v>10.199999999999999</v>
      </c>
      <c r="M42" s="19">
        <v>6.9</v>
      </c>
      <c r="N42" s="19">
        <v>957.1</v>
      </c>
      <c r="O42" s="21">
        <f t="shared" si="2"/>
        <v>1576.9</v>
      </c>
    </row>
    <row r="43" spans="1:15" s="2" customFormat="1" ht="12.75" x14ac:dyDescent="0.2">
      <c r="A43" s="45" t="s">
        <v>54</v>
      </c>
      <c r="B43" s="19">
        <v>31.5</v>
      </c>
      <c r="C43" s="19">
        <v>67.599999999999994</v>
      </c>
      <c r="D43" s="19">
        <v>122.5</v>
      </c>
      <c r="E43" s="19">
        <v>139.1</v>
      </c>
      <c r="F43" s="19">
        <v>7.6</v>
      </c>
      <c r="G43" s="19">
        <v>1.8</v>
      </c>
      <c r="H43" s="19">
        <v>10.5</v>
      </c>
      <c r="I43" s="19">
        <v>29.3</v>
      </c>
      <c r="J43" s="19">
        <v>12.9</v>
      </c>
      <c r="K43" s="19">
        <v>179.4</v>
      </c>
      <c r="L43" s="19">
        <v>10.199999999999999</v>
      </c>
      <c r="M43" s="19">
        <v>6.3</v>
      </c>
      <c r="N43" s="23">
        <v>1083.0999999999999</v>
      </c>
      <c r="O43" s="21">
        <f t="shared" si="2"/>
        <v>1701.8</v>
      </c>
    </row>
    <row r="44" spans="1:15" s="2" customFormat="1" ht="12.75" x14ac:dyDescent="0.2">
      <c r="A44" s="45" t="s">
        <v>55</v>
      </c>
      <c r="B44" s="19">
        <v>32.6</v>
      </c>
      <c r="C44" s="19">
        <v>67.599999999999994</v>
      </c>
      <c r="D44" s="19">
        <v>124.9</v>
      </c>
      <c r="E44" s="19">
        <v>137.4</v>
      </c>
      <c r="F44" s="19">
        <v>7.6</v>
      </c>
      <c r="G44" s="19">
        <v>2.1</v>
      </c>
      <c r="H44" s="19">
        <v>10.5</v>
      </c>
      <c r="I44" s="19">
        <v>29.3</v>
      </c>
      <c r="J44" s="19">
        <v>13.3</v>
      </c>
      <c r="K44" s="19">
        <v>199.4</v>
      </c>
      <c r="L44" s="19">
        <v>10.199999999999999</v>
      </c>
      <c r="M44" s="19">
        <v>6.2</v>
      </c>
      <c r="N44" s="23">
        <v>1240.5999999999999</v>
      </c>
      <c r="O44" s="21">
        <f t="shared" si="2"/>
        <v>1881.7</v>
      </c>
    </row>
    <row r="45" spans="1:15" s="2" customFormat="1" ht="12.75" x14ac:dyDescent="0.2">
      <c r="A45" s="45" t="s">
        <v>56</v>
      </c>
      <c r="B45" s="19">
        <v>33</v>
      </c>
      <c r="C45" s="19">
        <v>67.7</v>
      </c>
      <c r="D45" s="19">
        <v>127.9</v>
      </c>
      <c r="E45" s="19">
        <v>137.5</v>
      </c>
      <c r="F45" s="19">
        <v>7.8</v>
      </c>
      <c r="G45" s="19">
        <v>2.1</v>
      </c>
      <c r="H45" s="19">
        <v>9.9</v>
      </c>
      <c r="I45" s="19">
        <v>28.7</v>
      </c>
      <c r="J45" s="19">
        <v>12.4</v>
      </c>
      <c r="K45" s="19">
        <v>198.6</v>
      </c>
      <c r="L45" s="19">
        <v>10.1</v>
      </c>
      <c r="M45" s="19">
        <v>6.1</v>
      </c>
      <c r="N45" s="23">
        <v>1056.3</v>
      </c>
      <c r="O45" s="21">
        <f>SUM(B45:N45)</f>
        <v>1698.1</v>
      </c>
    </row>
    <row r="46" spans="1:15" s="2" customFormat="1" ht="15" customHeight="1" x14ac:dyDescent="0.2">
      <c r="A46" s="43">
        <v>2005</v>
      </c>
      <c r="B46" s="22"/>
      <c r="C46" s="22"/>
      <c r="D46" s="22" t="s">
        <v>0</v>
      </c>
      <c r="E46" s="22" t="s">
        <v>0</v>
      </c>
      <c r="F46" s="22" t="s">
        <v>0</v>
      </c>
      <c r="G46" s="22" t="s">
        <v>0</v>
      </c>
      <c r="H46" s="22" t="s">
        <v>0</v>
      </c>
      <c r="I46" s="22" t="s">
        <v>0</v>
      </c>
      <c r="J46" s="22" t="s">
        <v>0</v>
      </c>
      <c r="K46" s="22" t="s">
        <v>0</v>
      </c>
      <c r="L46" s="22" t="s">
        <v>0</v>
      </c>
      <c r="M46" s="22" t="s">
        <v>0</v>
      </c>
      <c r="N46" s="24" t="s">
        <v>0</v>
      </c>
      <c r="O46" s="22"/>
    </row>
    <row r="47" spans="1:15" s="2" customFormat="1" ht="12.75" x14ac:dyDescent="0.2">
      <c r="A47" s="45" t="s">
        <v>57</v>
      </c>
      <c r="B47" s="19">
        <v>31.6</v>
      </c>
      <c r="C47" s="19">
        <v>66.599999999999994</v>
      </c>
      <c r="D47" s="19">
        <v>128.80000000000001</v>
      </c>
      <c r="E47" s="19">
        <v>139.9</v>
      </c>
      <c r="F47" s="19">
        <v>7.8</v>
      </c>
      <c r="G47" s="19">
        <v>2.1</v>
      </c>
      <c r="H47" s="19">
        <v>9.9</v>
      </c>
      <c r="I47" s="19">
        <v>29</v>
      </c>
      <c r="J47" s="19">
        <v>12.1</v>
      </c>
      <c r="K47" s="19">
        <v>228.6</v>
      </c>
      <c r="L47" s="19">
        <v>10.1</v>
      </c>
      <c r="M47" s="19">
        <v>5.9</v>
      </c>
      <c r="N47" s="23">
        <v>1075.2</v>
      </c>
      <c r="O47" s="21">
        <f t="shared" ref="O47:O57" si="3">SUM(B47:N47)</f>
        <v>1747.6</v>
      </c>
    </row>
    <row r="48" spans="1:15" s="2" customFormat="1" ht="12.75" x14ac:dyDescent="0.2">
      <c r="A48" s="45" t="s">
        <v>58</v>
      </c>
      <c r="B48" s="19">
        <v>32.200000000000003</v>
      </c>
      <c r="C48" s="19">
        <v>65.099999999999994</v>
      </c>
      <c r="D48" s="19">
        <v>129.6</v>
      </c>
      <c r="E48" s="19">
        <v>141.4</v>
      </c>
      <c r="F48" s="19">
        <v>7.8</v>
      </c>
      <c r="G48" s="19">
        <v>2.1</v>
      </c>
      <c r="H48" s="19">
        <v>9.6999999999999993</v>
      </c>
      <c r="I48" s="19">
        <v>29</v>
      </c>
      <c r="J48" s="19">
        <v>12.3</v>
      </c>
      <c r="K48" s="19">
        <v>224.8</v>
      </c>
      <c r="L48" s="19">
        <v>10.1</v>
      </c>
      <c r="M48" s="19">
        <v>5.7</v>
      </c>
      <c r="N48" s="23">
        <v>1086</v>
      </c>
      <c r="O48" s="21">
        <f t="shared" si="3"/>
        <v>1755.8000000000002</v>
      </c>
    </row>
    <row r="49" spans="1:15" s="2" customFormat="1" ht="12.75" x14ac:dyDescent="0.2">
      <c r="A49" s="45" t="s">
        <v>47</v>
      </c>
      <c r="B49" s="19">
        <v>31.4</v>
      </c>
      <c r="C49" s="19">
        <v>65.099999999999994</v>
      </c>
      <c r="D49" s="19">
        <v>131.1</v>
      </c>
      <c r="E49" s="19">
        <v>141.30000000000001</v>
      </c>
      <c r="F49" s="19">
        <v>7.8</v>
      </c>
      <c r="G49" s="19">
        <v>2.1</v>
      </c>
      <c r="H49" s="19">
        <v>9.6999999999999993</v>
      </c>
      <c r="I49" s="19">
        <v>29.1</v>
      </c>
      <c r="J49" s="19">
        <v>12</v>
      </c>
      <c r="K49" s="19">
        <v>225.7</v>
      </c>
      <c r="L49" s="19">
        <v>10.1</v>
      </c>
      <c r="M49" s="19">
        <v>5.6</v>
      </c>
      <c r="N49" s="23">
        <v>1360</v>
      </c>
      <c r="O49" s="21">
        <f t="shared" si="3"/>
        <v>2031</v>
      </c>
    </row>
    <row r="50" spans="1:15" s="2" customFormat="1" ht="12.75" x14ac:dyDescent="0.2">
      <c r="A50" s="45" t="s">
        <v>48</v>
      </c>
      <c r="B50" s="19">
        <v>31.2</v>
      </c>
      <c r="C50" s="19">
        <v>64.900000000000006</v>
      </c>
      <c r="D50" s="19">
        <v>131.5</v>
      </c>
      <c r="E50" s="19">
        <v>141.5</v>
      </c>
      <c r="F50" s="19">
        <v>7.6</v>
      </c>
      <c r="G50" s="19">
        <v>1.7</v>
      </c>
      <c r="H50" s="19">
        <v>9.6999999999999993</v>
      </c>
      <c r="I50" s="19">
        <v>28.6</v>
      </c>
      <c r="J50" s="19">
        <v>11.7</v>
      </c>
      <c r="K50" s="19">
        <v>224.3</v>
      </c>
      <c r="L50" s="19">
        <v>10.1</v>
      </c>
      <c r="M50" s="19">
        <v>5</v>
      </c>
      <c r="N50" s="23">
        <v>1270.0999999999999</v>
      </c>
      <c r="O50" s="21">
        <f t="shared" si="3"/>
        <v>1937.9</v>
      </c>
    </row>
    <row r="51" spans="1:15" s="2" customFormat="1" ht="12.75" x14ac:dyDescent="0.2">
      <c r="A51" s="45" t="s">
        <v>49</v>
      </c>
      <c r="B51" s="19">
        <v>29.9</v>
      </c>
      <c r="C51" s="19">
        <v>64.3</v>
      </c>
      <c r="D51" s="19">
        <v>133.19999999999999</v>
      </c>
      <c r="E51" s="19">
        <v>141.69999999999999</v>
      </c>
      <c r="F51" s="19">
        <v>7.6</v>
      </c>
      <c r="G51" s="19">
        <v>1.7</v>
      </c>
      <c r="H51" s="19">
        <v>9.6</v>
      </c>
      <c r="I51" s="19">
        <v>28.6</v>
      </c>
      <c r="J51" s="19">
        <v>11</v>
      </c>
      <c r="K51" s="19">
        <v>219.3</v>
      </c>
      <c r="L51" s="19">
        <v>10.1</v>
      </c>
      <c r="M51" s="19">
        <v>4.9000000000000004</v>
      </c>
      <c r="N51" s="23">
        <v>1269.5999999999999</v>
      </c>
      <c r="O51" s="21">
        <f t="shared" si="3"/>
        <v>1931.5</v>
      </c>
    </row>
    <row r="52" spans="1:15" s="2" customFormat="1" ht="12.75" x14ac:dyDescent="0.2">
      <c r="A52" s="45" t="s">
        <v>50</v>
      </c>
      <c r="B52" s="19">
        <v>29.3</v>
      </c>
      <c r="C52" s="19">
        <v>64.599999999999994</v>
      </c>
      <c r="D52" s="19">
        <v>133</v>
      </c>
      <c r="E52" s="19">
        <v>141.80000000000001</v>
      </c>
      <c r="F52" s="19">
        <v>7.6</v>
      </c>
      <c r="G52" s="19">
        <v>1.7</v>
      </c>
      <c r="H52" s="19">
        <v>9</v>
      </c>
      <c r="I52" s="19">
        <v>28.6</v>
      </c>
      <c r="J52" s="19">
        <v>9.9</v>
      </c>
      <c r="K52" s="19">
        <v>222.9</v>
      </c>
      <c r="L52" s="19">
        <v>10</v>
      </c>
      <c r="M52" s="19">
        <v>4.5999999999999996</v>
      </c>
      <c r="N52" s="23">
        <v>1208</v>
      </c>
      <c r="O52" s="21">
        <f t="shared" si="3"/>
        <v>1871</v>
      </c>
    </row>
    <row r="53" spans="1:15" s="2" customFormat="1" ht="12.75" x14ac:dyDescent="0.2">
      <c r="A53" s="45" t="s">
        <v>51</v>
      </c>
      <c r="B53" s="19">
        <v>29.1</v>
      </c>
      <c r="C53" s="19">
        <v>64</v>
      </c>
      <c r="D53" s="19">
        <v>133.69999999999999</v>
      </c>
      <c r="E53" s="19">
        <v>141.30000000000001</v>
      </c>
      <c r="F53" s="19">
        <v>7.6</v>
      </c>
      <c r="G53" s="19">
        <v>1.7</v>
      </c>
      <c r="H53" s="19">
        <v>9</v>
      </c>
      <c r="I53" s="19">
        <v>28.1</v>
      </c>
      <c r="J53" s="19">
        <v>9.6</v>
      </c>
      <c r="K53" s="19">
        <v>222.9</v>
      </c>
      <c r="L53" s="19">
        <v>9.9</v>
      </c>
      <c r="M53" s="19">
        <v>4.2</v>
      </c>
      <c r="N53" s="23">
        <v>1207.5</v>
      </c>
      <c r="O53" s="21">
        <f t="shared" si="3"/>
        <v>1868.6000000000001</v>
      </c>
    </row>
    <row r="54" spans="1:15" s="2" customFormat="1" ht="12.75" x14ac:dyDescent="0.2">
      <c r="A54" s="45" t="s">
        <v>52</v>
      </c>
      <c r="B54" s="19">
        <v>29.2</v>
      </c>
      <c r="C54" s="19">
        <v>62.5</v>
      </c>
      <c r="D54" s="19">
        <v>135.4</v>
      </c>
      <c r="E54" s="19">
        <v>142.1</v>
      </c>
      <c r="F54" s="19">
        <v>7.6</v>
      </c>
      <c r="G54" s="19">
        <v>1.7</v>
      </c>
      <c r="H54" s="19">
        <v>8.9</v>
      </c>
      <c r="I54" s="19">
        <v>28.1</v>
      </c>
      <c r="J54" s="19">
        <v>9.6999999999999993</v>
      </c>
      <c r="K54" s="19">
        <v>219</v>
      </c>
      <c r="L54" s="19">
        <v>9.9</v>
      </c>
      <c r="M54" s="19">
        <v>4.0999999999999996</v>
      </c>
      <c r="N54" s="23">
        <v>1207.4000000000001</v>
      </c>
      <c r="O54" s="21">
        <f t="shared" si="3"/>
        <v>1865.6000000000001</v>
      </c>
    </row>
    <row r="55" spans="1:15" s="2" customFormat="1" ht="12.75" x14ac:dyDescent="0.2">
      <c r="A55" s="45" t="s">
        <v>59</v>
      </c>
      <c r="B55" s="19">
        <v>28.5</v>
      </c>
      <c r="C55" s="19">
        <v>62.9</v>
      </c>
      <c r="D55" s="19">
        <v>135.69999999999999</v>
      </c>
      <c r="E55" s="19">
        <v>141.9</v>
      </c>
      <c r="F55" s="19">
        <v>7.6</v>
      </c>
      <c r="G55" s="19">
        <v>1.3</v>
      </c>
      <c r="H55" s="19">
        <v>8.9</v>
      </c>
      <c r="I55" s="19">
        <v>28.1</v>
      </c>
      <c r="J55" s="19">
        <v>9</v>
      </c>
      <c r="K55" s="19">
        <v>249</v>
      </c>
      <c r="L55" s="19">
        <v>9.9</v>
      </c>
      <c r="M55" s="19">
        <v>4</v>
      </c>
      <c r="N55" s="23">
        <v>1191.8</v>
      </c>
      <c r="O55" s="21">
        <f t="shared" si="3"/>
        <v>1878.6</v>
      </c>
    </row>
    <row r="56" spans="1:15" s="2" customFormat="1" ht="12.75" x14ac:dyDescent="0.2">
      <c r="A56" s="45" t="s">
        <v>54</v>
      </c>
      <c r="B56" s="19">
        <v>28.5</v>
      </c>
      <c r="C56" s="19">
        <v>62.9</v>
      </c>
      <c r="D56" s="19">
        <f>136.8+34.9</f>
        <v>171.70000000000002</v>
      </c>
      <c r="E56" s="19">
        <v>142.19999999999999</v>
      </c>
      <c r="F56" s="19">
        <v>7.4</v>
      </c>
      <c r="G56" s="19">
        <v>1.8</v>
      </c>
      <c r="H56" s="19">
        <v>8.6999999999999993</v>
      </c>
      <c r="I56" s="19">
        <v>27.7</v>
      </c>
      <c r="J56" s="19">
        <v>9.1</v>
      </c>
      <c r="K56" s="19">
        <v>248.1</v>
      </c>
      <c r="L56" s="19">
        <v>9.9</v>
      </c>
      <c r="M56" s="19">
        <v>3.2</v>
      </c>
      <c r="N56" s="23">
        <v>1158.8</v>
      </c>
      <c r="O56" s="21">
        <f t="shared" si="3"/>
        <v>1880</v>
      </c>
    </row>
    <row r="57" spans="1:15" s="2" customFormat="1" ht="12.75" x14ac:dyDescent="0.2">
      <c r="A57" s="45" t="s">
        <v>55</v>
      </c>
      <c r="B57" s="19">
        <v>27.9</v>
      </c>
      <c r="C57" s="19">
        <v>62.6</v>
      </c>
      <c r="D57" s="19">
        <f>139.5+34.9</f>
        <v>174.4</v>
      </c>
      <c r="E57" s="19">
        <v>141.69999999999999</v>
      </c>
      <c r="F57" s="19">
        <v>7.2</v>
      </c>
      <c r="G57" s="19">
        <v>2</v>
      </c>
      <c r="H57" s="19">
        <v>8.6999999999999993</v>
      </c>
      <c r="I57" s="19">
        <v>27.7</v>
      </c>
      <c r="J57" s="19">
        <v>8.8000000000000007</v>
      </c>
      <c r="K57" s="19">
        <v>247.6</v>
      </c>
      <c r="L57" s="19">
        <v>9.9</v>
      </c>
      <c r="M57" s="19">
        <v>3.1</v>
      </c>
      <c r="N57" s="23">
        <v>1151.2</v>
      </c>
      <c r="O57" s="21">
        <f t="shared" si="3"/>
        <v>1872.8</v>
      </c>
    </row>
    <row r="58" spans="1:15" s="2" customFormat="1" ht="12.75" x14ac:dyDescent="0.2">
      <c r="A58" s="45" t="s">
        <v>56</v>
      </c>
      <c r="B58" s="19">
        <v>27.7</v>
      </c>
      <c r="C58" s="19">
        <v>62.6</v>
      </c>
      <c r="D58" s="19">
        <v>173.9</v>
      </c>
      <c r="E58" s="19">
        <v>142</v>
      </c>
      <c r="F58" s="19">
        <v>7.2</v>
      </c>
      <c r="G58" s="19">
        <v>2</v>
      </c>
      <c r="H58" s="19">
        <v>8.1999999999999993</v>
      </c>
      <c r="I58" s="19">
        <v>27.2</v>
      </c>
      <c r="J58" s="19">
        <v>7.8</v>
      </c>
      <c r="K58" s="19">
        <v>246.1</v>
      </c>
      <c r="L58" s="19">
        <v>9.8000000000000007</v>
      </c>
      <c r="M58" s="19">
        <v>3</v>
      </c>
      <c r="N58" s="23">
        <v>1147.7</v>
      </c>
      <c r="O58" s="21">
        <f>SUM(B58:N58)</f>
        <v>1865.1999999999998</v>
      </c>
    </row>
    <row r="59" spans="1:15" s="2" customFormat="1" ht="12.75" x14ac:dyDescent="0.2">
      <c r="A59" s="43">
        <v>2006</v>
      </c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4"/>
      <c r="O59" s="22"/>
    </row>
    <row r="60" spans="1:15" s="2" customFormat="1" ht="12.75" x14ac:dyDescent="0.2">
      <c r="A60" s="45" t="s">
        <v>57</v>
      </c>
      <c r="B60" s="19">
        <v>28.3</v>
      </c>
      <c r="C60" s="19">
        <v>61.4</v>
      </c>
      <c r="D60" s="19">
        <v>174.2</v>
      </c>
      <c r="E60" s="19">
        <v>140.1</v>
      </c>
      <c r="F60" s="19">
        <v>7.2</v>
      </c>
      <c r="G60" s="19">
        <v>2</v>
      </c>
      <c r="H60" s="19">
        <v>8</v>
      </c>
      <c r="I60" s="19">
        <v>27.1</v>
      </c>
      <c r="J60" s="19">
        <v>7.9</v>
      </c>
      <c r="K60" s="19">
        <v>276.10000000000002</v>
      </c>
      <c r="L60" s="19">
        <v>35.299999999999997</v>
      </c>
      <c r="M60" s="19">
        <v>1</v>
      </c>
      <c r="N60" s="23">
        <v>1196.0999999999999</v>
      </c>
      <c r="O60" s="21">
        <f>SUM(B60:N60)</f>
        <v>1964.6999999999998</v>
      </c>
    </row>
    <row r="61" spans="1:15" s="2" customFormat="1" ht="12.75" x14ac:dyDescent="0.2">
      <c r="A61" s="45" t="s">
        <v>58</v>
      </c>
      <c r="B61" s="19">
        <v>27.7</v>
      </c>
      <c r="C61" s="19">
        <v>59.9</v>
      </c>
      <c r="D61" s="19">
        <v>174.6</v>
      </c>
      <c r="E61" s="19">
        <v>140</v>
      </c>
      <c r="F61" s="19">
        <v>7.2</v>
      </c>
      <c r="G61" s="19">
        <v>2</v>
      </c>
      <c r="H61" s="19">
        <v>7.9</v>
      </c>
      <c r="I61" s="19">
        <v>27.1</v>
      </c>
      <c r="J61" s="19">
        <v>7.8</v>
      </c>
      <c r="K61" s="19">
        <v>272.10000000000002</v>
      </c>
      <c r="L61" s="19">
        <v>35.200000000000003</v>
      </c>
      <c r="M61" s="19">
        <v>0.9</v>
      </c>
      <c r="N61" s="23">
        <v>1195.7</v>
      </c>
      <c r="O61" s="21">
        <f t="shared" ref="O61:O71" si="4">SUM(B61:N61)</f>
        <v>1958.1</v>
      </c>
    </row>
    <row r="62" spans="1:15" s="2" customFormat="1" ht="12.75" x14ac:dyDescent="0.2">
      <c r="A62" s="45" t="s">
        <v>47</v>
      </c>
      <c r="B62" s="19">
        <v>28</v>
      </c>
      <c r="C62" s="19">
        <v>59.9</v>
      </c>
      <c r="D62" s="19">
        <v>174.1</v>
      </c>
      <c r="E62" s="19">
        <v>139.9</v>
      </c>
      <c r="F62" s="19">
        <v>7.2</v>
      </c>
      <c r="G62" s="19">
        <v>2</v>
      </c>
      <c r="H62" s="19">
        <v>7.9</v>
      </c>
      <c r="I62" s="19">
        <v>27.2</v>
      </c>
      <c r="J62" s="19">
        <v>7.8</v>
      </c>
      <c r="K62" s="19">
        <v>272.10000000000002</v>
      </c>
      <c r="L62" s="19">
        <v>32.200000000000003</v>
      </c>
      <c r="M62" s="19">
        <v>0.8</v>
      </c>
      <c r="N62" s="23">
        <v>1169.4000000000001</v>
      </c>
      <c r="O62" s="21">
        <f t="shared" si="4"/>
        <v>1928.5</v>
      </c>
    </row>
    <row r="63" spans="1:15" s="2" customFormat="1" ht="12.75" x14ac:dyDescent="0.2">
      <c r="A63" s="45" t="s">
        <v>48</v>
      </c>
      <c r="B63" s="19">
        <v>28.8</v>
      </c>
      <c r="C63" s="19">
        <v>58.9</v>
      </c>
      <c r="D63" s="19">
        <v>171</v>
      </c>
      <c r="E63" s="19">
        <v>140.5</v>
      </c>
      <c r="F63" s="19">
        <v>7</v>
      </c>
      <c r="G63" s="19">
        <v>1.8</v>
      </c>
      <c r="H63" s="19">
        <v>7.7</v>
      </c>
      <c r="I63" s="19">
        <v>26.8</v>
      </c>
      <c r="J63" s="19">
        <v>7.5</v>
      </c>
      <c r="K63" s="19">
        <v>270.8</v>
      </c>
      <c r="L63" s="19">
        <v>31.6</v>
      </c>
      <c r="M63" s="19">
        <v>0.6</v>
      </c>
      <c r="N63" s="23">
        <v>1166.2</v>
      </c>
      <c r="O63" s="21">
        <f t="shared" si="4"/>
        <v>1919.2</v>
      </c>
    </row>
    <row r="64" spans="1:15" s="2" customFormat="1" ht="12.75" x14ac:dyDescent="0.2">
      <c r="A64" s="45" t="s">
        <v>49</v>
      </c>
      <c r="B64" s="19">
        <v>29.6</v>
      </c>
      <c r="C64" s="19">
        <v>58.3</v>
      </c>
      <c r="D64" s="19">
        <v>171</v>
      </c>
      <c r="E64" s="19">
        <v>138.9</v>
      </c>
      <c r="F64" s="19">
        <v>6.8</v>
      </c>
      <c r="G64" s="19">
        <v>1.8</v>
      </c>
      <c r="H64" s="19">
        <v>7.7</v>
      </c>
      <c r="I64" s="19">
        <v>27.1</v>
      </c>
      <c r="J64" s="19">
        <v>7.8</v>
      </c>
      <c r="K64" s="19">
        <v>270.3</v>
      </c>
      <c r="L64" s="19">
        <v>31.6</v>
      </c>
      <c r="M64" s="19">
        <v>0.6</v>
      </c>
      <c r="N64" s="23">
        <v>1167.5</v>
      </c>
      <c r="O64" s="21">
        <f t="shared" si="4"/>
        <v>1919</v>
      </c>
    </row>
    <row r="65" spans="1:15" s="2" customFormat="1" ht="12.75" x14ac:dyDescent="0.2">
      <c r="A65" s="45" t="s">
        <v>50</v>
      </c>
      <c r="B65" s="19">
        <v>28.9</v>
      </c>
      <c r="C65" s="19">
        <v>58.4</v>
      </c>
      <c r="D65" s="19">
        <v>169.7</v>
      </c>
      <c r="E65" s="19">
        <v>139</v>
      </c>
      <c r="F65" s="19">
        <v>6.8</v>
      </c>
      <c r="G65" s="19">
        <v>1.8</v>
      </c>
      <c r="H65" s="19">
        <v>7.2</v>
      </c>
      <c r="I65" s="19">
        <v>26.5</v>
      </c>
      <c r="J65" s="19">
        <v>6.5</v>
      </c>
      <c r="K65" s="19">
        <v>268.7</v>
      </c>
      <c r="L65" s="19">
        <v>33</v>
      </c>
      <c r="M65" s="19">
        <v>0.6</v>
      </c>
      <c r="N65" s="23">
        <v>1162.7</v>
      </c>
      <c r="O65" s="21">
        <f t="shared" si="4"/>
        <v>1909.8000000000002</v>
      </c>
    </row>
    <row r="66" spans="1:15" s="2" customFormat="1" ht="12.75" x14ac:dyDescent="0.2">
      <c r="A66" s="45" t="s">
        <v>51</v>
      </c>
      <c r="B66" s="19">
        <v>28.9</v>
      </c>
      <c r="C66" s="19">
        <v>57.9</v>
      </c>
      <c r="D66" s="19">
        <v>173</v>
      </c>
      <c r="E66" s="19">
        <v>138.19999999999999</v>
      </c>
      <c r="F66" s="19">
        <v>6.8</v>
      </c>
      <c r="G66" s="19">
        <v>1.8</v>
      </c>
      <c r="H66" s="19">
        <v>7.1</v>
      </c>
      <c r="I66" s="19">
        <v>26.5</v>
      </c>
      <c r="J66" s="19">
        <v>6.6</v>
      </c>
      <c r="K66" s="19">
        <v>268.7</v>
      </c>
      <c r="L66" s="19">
        <v>82.1</v>
      </c>
      <c r="M66" s="19">
        <v>0.4</v>
      </c>
      <c r="N66" s="23">
        <v>1160.2</v>
      </c>
      <c r="O66" s="21">
        <f t="shared" si="4"/>
        <v>1958.2</v>
      </c>
    </row>
    <row r="67" spans="1:15" s="2" customFormat="1" ht="12.75" x14ac:dyDescent="0.2">
      <c r="A67" s="45" t="s">
        <v>52</v>
      </c>
      <c r="B67" s="19">
        <v>29.1</v>
      </c>
      <c r="C67" s="19">
        <v>56.3</v>
      </c>
      <c r="D67" s="19">
        <v>175</v>
      </c>
      <c r="E67" s="19">
        <v>137.9</v>
      </c>
      <c r="F67" s="19">
        <v>6.8</v>
      </c>
      <c r="G67" s="19">
        <v>1.8</v>
      </c>
      <c r="H67" s="19">
        <v>6.9</v>
      </c>
      <c r="I67" s="19">
        <v>26.5</v>
      </c>
      <c r="J67" s="19">
        <v>6.8</v>
      </c>
      <c r="K67" s="19">
        <v>264.8</v>
      </c>
      <c r="L67" s="19">
        <v>81.2</v>
      </c>
      <c r="M67" s="19">
        <v>0.4</v>
      </c>
      <c r="N67" s="23">
        <v>1149</v>
      </c>
      <c r="O67" s="21">
        <f t="shared" si="4"/>
        <v>1942.5</v>
      </c>
    </row>
    <row r="68" spans="1:15" s="2" customFormat="1" ht="12.75" x14ac:dyDescent="0.2">
      <c r="A68" s="45" t="s">
        <v>59</v>
      </c>
      <c r="B68" s="19">
        <v>28.3</v>
      </c>
      <c r="C68" s="19">
        <v>56.2</v>
      </c>
      <c r="D68" s="19">
        <v>174.2</v>
      </c>
      <c r="E68" s="19">
        <v>138.69999999999999</v>
      </c>
      <c r="F68" s="19">
        <v>6.8</v>
      </c>
      <c r="G68" s="19">
        <v>1.8</v>
      </c>
      <c r="H68" s="19">
        <v>6.9</v>
      </c>
      <c r="I68" s="19">
        <v>26.2</v>
      </c>
      <c r="J68" s="19">
        <v>6.6</v>
      </c>
      <c r="K68" s="19">
        <v>264.8</v>
      </c>
      <c r="L68" s="19">
        <v>78.5</v>
      </c>
      <c r="M68" s="19">
        <v>0.4</v>
      </c>
      <c r="N68" s="23">
        <v>1130.8</v>
      </c>
      <c r="O68" s="21">
        <f t="shared" si="4"/>
        <v>1920.1999999999998</v>
      </c>
    </row>
    <row r="69" spans="1:15" s="2" customFormat="1" ht="12.75" x14ac:dyDescent="0.2">
      <c r="A69" s="45" t="s">
        <v>54</v>
      </c>
      <c r="B69" s="19">
        <v>28.3</v>
      </c>
      <c r="C69" s="19">
        <v>55.3</v>
      </c>
      <c r="D69" s="19">
        <v>173.9</v>
      </c>
      <c r="E69" s="19">
        <v>139</v>
      </c>
      <c r="F69" s="19">
        <v>6.7</v>
      </c>
      <c r="G69" s="19">
        <v>1.7</v>
      </c>
      <c r="H69" s="19">
        <v>6.8</v>
      </c>
      <c r="I69" s="19">
        <v>26.2</v>
      </c>
      <c r="J69" s="19">
        <v>6.1</v>
      </c>
      <c r="K69" s="19">
        <v>263.39999999999998</v>
      </c>
      <c r="L69" s="19">
        <v>77.599999999999994</v>
      </c>
      <c r="M69" s="19">
        <v>0.2</v>
      </c>
      <c r="N69" s="23">
        <v>1122.7</v>
      </c>
      <c r="O69" s="21">
        <f t="shared" si="4"/>
        <v>1907.9</v>
      </c>
    </row>
    <row r="70" spans="1:15" s="2" customFormat="1" ht="12.75" x14ac:dyDescent="0.2">
      <c r="A70" s="45" t="s">
        <v>55</v>
      </c>
      <c r="B70" s="19">
        <v>29.3</v>
      </c>
      <c r="C70" s="19">
        <v>54.6</v>
      </c>
      <c r="D70" s="19">
        <v>174.2</v>
      </c>
      <c r="E70" s="19">
        <v>137.6</v>
      </c>
      <c r="F70" s="19">
        <v>6.5</v>
      </c>
      <c r="G70" s="19">
        <v>1.7</v>
      </c>
      <c r="H70" s="19">
        <v>6.8</v>
      </c>
      <c r="I70" s="19">
        <v>25.6</v>
      </c>
      <c r="J70" s="19">
        <v>6.3</v>
      </c>
      <c r="K70" s="19">
        <v>262.89999999999998</v>
      </c>
      <c r="L70" s="19">
        <v>77.599999999999994</v>
      </c>
      <c r="M70" s="19">
        <v>0.2</v>
      </c>
      <c r="N70" s="23">
        <v>1124.4000000000001</v>
      </c>
      <c r="O70" s="21">
        <f t="shared" si="4"/>
        <v>1907.7000000000003</v>
      </c>
    </row>
    <row r="71" spans="1:15" s="2" customFormat="1" ht="12.75" x14ac:dyDescent="0.2">
      <c r="A71" s="45" t="s">
        <v>56</v>
      </c>
      <c r="B71" s="19">
        <v>28.9</v>
      </c>
      <c r="C71" s="19">
        <v>54.6</v>
      </c>
      <c r="D71" s="19">
        <v>172.5</v>
      </c>
      <c r="E71" s="19">
        <v>159</v>
      </c>
      <c r="F71" s="19">
        <v>6.5</v>
      </c>
      <c r="G71" s="19">
        <v>1.7</v>
      </c>
      <c r="H71" s="19">
        <v>6.2</v>
      </c>
      <c r="I71" s="19">
        <v>25.1</v>
      </c>
      <c r="J71" s="19">
        <v>5.0999999999999996</v>
      </c>
      <c r="K71" s="19">
        <v>261.39999999999998</v>
      </c>
      <c r="L71" s="19">
        <v>127.4</v>
      </c>
      <c r="M71" s="19">
        <v>0.2</v>
      </c>
      <c r="N71" s="23">
        <v>1121.7</v>
      </c>
      <c r="O71" s="21">
        <f t="shared" si="4"/>
        <v>1970.3000000000002</v>
      </c>
    </row>
    <row r="72" spans="1:15" s="2" customFormat="1" ht="12.75" x14ac:dyDescent="0.2">
      <c r="A72" s="43">
        <v>2007</v>
      </c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</row>
    <row r="73" spans="1:15" s="2" customFormat="1" ht="12.75" x14ac:dyDescent="0.2">
      <c r="A73" s="45" t="s">
        <v>57</v>
      </c>
      <c r="B73" s="19">
        <v>28.4</v>
      </c>
      <c r="C73" s="19">
        <v>52.2</v>
      </c>
      <c r="D73" s="19">
        <v>172.6</v>
      </c>
      <c r="E73" s="19">
        <v>158.4</v>
      </c>
      <c r="F73" s="19">
        <v>6.5</v>
      </c>
      <c r="G73" s="19">
        <v>1.6</v>
      </c>
      <c r="H73" s="19">
        <v>6</v>
      </c>
      <c r="I73" s="19">
        <v>25.1</v>
      </c>
      <c r="J73" s="19">
        <v>5</v>
      </c>
      <c r="K73" s="19">
        <v>281.39999999999998</v>
      </c>
      <c r="L73" s="19">
        <v>127.1</v>
      </c>
      <c r="M73" s="19">
        <v>0</v>
      </c>
      <c r="N73" s="23">
        <v>1122</v>
      </c>
      <c r="O73" s="21">
        <f>SUM(B73:N73)</f>
        <v>1986.3000000000002</v>
      </c>
    </row>
    <row r="74" spans="1:15" s="2" customFormat="1" ht="12.75" x14ac:dyDescent="0.2">
      <c r="A74" s="45" t="s">
        <v>58</v>
      </c>
      <c r="B74" s="19">
        <v>28.9</v>
      </c>
      <c r="C74" s="19">
        <v>52.2</v>
      </c>
      <c r="D74" s="19">
        <v>172.8</v>
      </c>
      <c r="E74" s="19">
        <v>158.80000000000001</v>
      </c>
      <c r="F74" s="19">
        <v>6.5</v>
      </c>
      <c r="G74" s="19">
        <v>1.6</v>
      </c>
      <c r="H74" s="19">
        <v>6</v>
      </c>
      <c r="I74" s="19">
        <v>25.1</v>
      </c>
      <c r="J74" s="19">
        <v>5</v>
      </c>
      <c r="K74" s="19">
        <v>277.39999999999998</v>
      </c>
      <c r="L74" s="19">
        <v>26.2</v>
      </c>
      <c r="M74" s="19">
        <v>0</v>
      </c>
      <c r="N74" s="23">
        <v>1169.7</v>
      </c>
      <c r="O74" s="21">
        <f t="shared" ref="O74:O97" si="5">SUM(B74:N74)</f>
        <v>1930.2000000000003</v>
      </c>
    </row>
    <row r="75" spans="1:15" s="2" customFormat="1" ht="12.75" x14ac:dyDescent="0.2">
      <c r="A75" s="45" t="s">
        <v>47</v>
      </c>
      <c r="B75" s="19">
        <v>28.8</v>
      </c>
      <c r="C75" s="19">
        <v>52.2</v>
      </c>
      <c r="D75" s="19">
        <v>171.6</v>
      </c>
      <c r="E75" s="19">
        <v>159.4</v>
      </c>
      <c r="F75" s="19">
        <v>6.5</v>
      </c>
      <c r="G75" s="19">
        <v>1.6</v>
      </c>
      <c r="H75" s="19">
        <v>6</v>
      </c>
      <c r="I75" s="19">
        <v>25.1</v>
      </c>
      <c r="J75" s="19">
        <v>5.0999999999999996</v>
      </c>
      <c r="K75" s="19">
        <v>277.39999999999998</v>
      </c>
      <c r="L75" s="19">
        <v>23.2</v>
      </c>
      <c r="M75" s="19">
        <v>0</v>
      </c>
      <c r="N75" s="23">
        <v>1167.0999999999999</v>
      </c>
      <c r="O75" s="21">
        <f t="shared" si="5"/>
        <v>1924</v>
      </c>
    </row>
    <row r="76" spans="1:15" s="2" customFormat="1" ht="12.75" x14ac:dyDescent="0.2">
      <c r="A76" s="45" t="s">
        <v>48</v>
      </c>
      <c r="B76" s="19">
        <v>29.3</v>
      </c>
      <c r="C76" s="19">
        <v>51.2</v>
      </c>
      <c r="D76" s="19">
        <v>170.7</v>
      </c>
      <c r="E76" s="19">
        <v>160.6</v>
      </c>
      <c r="F76" s="19">
        <v>6.3</v>
      </c>
      <c r="G76" s="19">
        <v>1.7</v>
      </c>
      <c r="H76" s="19">
        <v>5.8</v>
      </c>
      <c r="I76" s="19">
        <v>24.8</v>
      </c>
      <c r="J76" s="19">
        <v>4.5</v>
      </c>
      <c r="K76" s="19">
        <v>276.10000000000002</v>
      </c>
      <c r="L76" s="19">
        <v>22.6</v>
      </c>
      <c r="M76" s="19">
        <v>0</v>
      </c>
      <c r="N76" s="23">
        <v>1167.0999999999999</v>
      </c>
      <c r="O76" s="21">
        <f t="shared" si="5"/>
        <v>1920.6999999999998</v>
      </c>
    </row>
    <row r="77" spans="1:15" s="2" customFormat="1" ht="12.75" x14ac:dyDescent="0.2">
      <c r="A77" s="45" t="s">
        <v>49</v>
      </c>
      <c r="B77" s="19">
        <v>29</v>
      </c>
      <c r="C77" s="19">
        <v>50.5</v>
      </c>
      <c r="D77" s="19">
        <v>168.6</v>
      </c>
      <c r="E77" s="19">
        <v>159</v>
      </c>
      <c r="F77" s="19">
        <v>6.1</v>
      </c>
      <c r="G77" s="19">
        <v>1.4</v>
      </c>
      <c r="H77" s="19">
        <v>5.8</v>
      </c>
      <c r="I77" s="19">
        <v>24.8</v>
      </c>
      <c r="J77" s="19">
        <v>4.4000000000000004</v>
      </c>
      <c r="K77" s="19">
        <v>275.60000000000002</v>
      </c>
      <c r="L77" s="19">
        <v>27.4</v>
      </c>
      <c r="M77" s="19">
        <v>0</v>
      </c>
      <c r="N77" s="23">
        <v>1167.0999999999999</v>
      </c>
      <c r="O77" s="21">
        <f t="shared" si="5"/>
        <v>1919.6999999999998</v>
      </c>
    </row>
    <row r="78" spans="1:15" s="2" customFormat="1" ht="12.75" x14ac:dyDescent="0.2">
      <c r="A78" s="45" t="s">
        <v>50</v>
      </c>
      <c r="B78" s="19">
        <v>28.7</v>
      </c>
      <c r="C78" s="19">
        <v>50.5</v>
      </c>
      <c r="D78" s="19">
        <v>166</v>
      </c>
      <c r="E78" s="19">
        <v>160.80000000000001</v>
      </c>
      <c r="F78" s="19">
        <v>7.3</v>
      </c>
      <c r="G78" s="19">
        <v>1.5</v>
      </c>
      <c r="H78" s="19">
        <v>5.3</v>
      </c>
      <c r="I78" s="19">
        <v>24.2</v>
      </c>
      <c r="J78" s="19">
        <v>3.2</v>
      </c>
      <c r="K78" s="19">
        <v>274</v>
      </c>
      <c r="L78" s="19">
        <v>27</v>
      </c>
      <c r="M78" s="19">
        <v>0</v>
      </c>
      <c r="N78" s="23">
        <v>1164.8</v>
      </c>
      <c r="O78" s="21">
        <f t="shared" si="5"/>
        <v>1913.3</v>
      </c>
    </row>
    <row r="79" spans="1:15" s="2" customFormat="1" ht="12.75" x14ac:dyDescent="0.2">
      <c r="A79" s="45" t="s">
        <v>51</v>
      </c>
      <c r="B79" s="19">
        <v>28.6</v>
      </c>
      <c r="C79" s="19">
        <v>48.3</v>
      </c>
      <c r="D79" s="19">
        <v>161.19999999999999</v>
      </c>
      <c r="E79" s="19">
        <v>160.6</v>
      </c>
      <c r="F79" s="19">
        <v>7.3</v>
      </c>
      <c r="G79" s="19">
        <v>1.5</v>
      </c>
      <c r="H79" s="19">
        <v>5.0999999999999996</v>
      </c>
      <c r="I79" s="19">
        <v>24.3</v>
      </c>
      <c r="J79" s="19">
        <v>3.3</v>
      </c>
      <c r="K79" s="19">
        <v>274</v>
      </c>
      <c r="L79" s="19">
        <v>32.700000000000003</v>
      </c>
      <c r="M79" s="19">
        <v>0</v>
      </c>
      <c r="N79" s="23">
        <v>1157.9000000000001</v>
      </c>
      <c r="O79" s="21">
        <f t="shared" si="5"/>
        <v>1904.8000000000002</v>
      </c>
    </row>
    <row r="80" spans="1:15" s="2" customFormat="1" ht="12.75" x14ac:dyDescent="0.2">
      <c r="A80" s="45" t="s">
        <v>52</v>
      </c>
      <c r="B80" s="19">
        <v>28.5</v>
      </c>
      <c r="C80" s="19">
        <v>48.3</v>
      </c>
      <c r="D80" s="19">
        <v>186.6</v>
      </c>
      <c r="E80" s="19">
        <v>160.5</v>
      </c>
      <c r="F80" s="19">
        <v>9.3000000000000007</v>
      </c>
      <c r="G80" s="19">
        <v>1.5</v>
      </c>
      <c r="H80" s="19">
        <v>5</v>
      </c>
      <c r="I80" s="19">
        <v>24.4</v>
      </c>
      <c r="J80" s="19">
        <v>3.3</v>
      </c>
      <c r="K80" s="19">
        <v>270.10000000000002</v>
      </c>
      <c r="L80" s="19">
        <v>30.6</v>
      </c>
      <c r="M80" s="19">
        <v>0</v>
      </c>
      <c r="N80" s="23">
        <v>1164.8</v>
      </c>
      <c r="O80" s="21">
        <f t="shared" si="5"/>
        <v>1932.9</v>
      </c>
    </row>
    <row r="81" spans="1:16" s="2" customFormat="1" ht="12.75" x14ac:dyDescent="0.2">
      <c r="A81" s="45" t="s">
        <v>59</v>
      </c>
      <c r="B81" s="19">
        <v>29.4</v>
      </c>
      <c r="C81" s="19">
        <v>48.3</v>
      </c>
      <c r="D81" s="19">
        <v>180.6</v>
      </c>
      <c r="E81" s="19">
        <v>161.4</v>
      </c>
      <c r="F81" s="19">
        <v>9.3000000000000007</v>
      </c>
      <c r="G81" s="19">
        <v>1.3</v>
      </c>
      <c r="H81" s="19">
        <v>5</v>
      </c>
      <c r="I81" s="19">
        <v>24.5</v>
      </c>
      <c r="J81" s="19">
        <v>2.6</v>
      </c>
      <c r="K81" s="19">
        <v>270.10000000000002</v>
      </c>
      <c r="L81" s="19">
        <v>26.9</v>
      </c>
      <c r="M81" s="19">
        <v>0</v>
      </c>
      <c r="N81" s="23">
        <v>1162.5</v>
      </c>
      <c r="O81" s="21">
        <f t="shared" si="5"/>
        <v>1921.9</v>
      </c>
    </row>
    <row r="82" spans="1:16" s="2" customFormat="1" ht="12.75" x14ac:dyDescent="0.2">
      <c r="A82" s="45" t="s">
        <v>54</v>
      </c>
      <c r="B82" s="19">
        <v>29.8</v>
      </c>
      <c r="C82" s="19">
        <v>47.3</v>
      </c>
      <c r="D82" s="19">
        <v>181.5</v>
      </c>
      <c r="E82" s="19">
        <v>162.4</v>
      </c>
      <c r="F82" s="19">
        <v>10.199999999999999</v>
      </c>
      <c r="G82" s="19">
        <v>1.3</v>
      </c>
      <c r="H82" s="19">
        <v>4.9000000000000004</v>
      </c>
      <c r="I82" s="19">
        <v>24.4</v>
      </c>
      <c r="J82" s="19">
        <v>2.7</v>
      </c>
      <c r="K82" s="19">
        <v>268.8</v>
      </c>
      <c r="L82" s="19">
        <v>33.200000000000003</v>
      </c>
      <c r="M82" s="19">
        <v>0</v>
      </c>
      <c r="N82" s="23">
        <v>1157.5</v>
      </c>
      <c r="O82" s="21">
        <f t="shared" si="5"/>
        <v>1924</v>
      </c>
    </row>
    <row r="83" spans="1:16" s="2" customFormat="1" ht="12.75" x14ac:dyDescent="0.2">
      <c r="A83" s="45" t="s">
        <v>55</v>
      </c>
      <c r="B83" s="19">
        <v>30.3</v>
      </c>
      <c r="C83" s="19">
        <v>46.6</v>
      </c>
      <c r="D83" s="19">
        <v>182.6</v>
      </c>
      <c r="E83" s="19">
        <v>161.6</v>
      </c>
      <c r="F83" s="19">
        <v>10.7</v>
      </c>
      <c r="G83" s="19">
        <v>1.3</v>
      </c>
      <c r="H83" s="19">
        <v>4.9000000000000004</v>
      </c>
      <c r="I83" s="19">
        <v>24.7</v>
      </c>
      <c r="J83" s="19">
        <v>2.7</v>
      </c>
      <c r="K83" s="19">
        <v>268.2</v>
      </c>
      <c r="L83" s="19">
        <v>28.4</v>
      </c>
      <c r="M83" s="19">
        <v>0</v>
      </c>
      <c r="N83" s="23">
        <v>1157.3</v>
      </c>
      <c r="O83" s="21">
        <f t="shared" si="5"/>
        <v>1919.2999999999997</v>
      </c>
    </row>
    <row r="84" spans="1:16" s="2" customFormat="1" ht="12.75" x14ac:dyDescent="0.2">
      <c r="A84" s="45" t="s">
        <v>56</v>
      </c>
      <c r="B84" s="19">
        <v>30</v>
      </c>
      <c r="C84" s="19">
        <v>46.6</v>
      </c>
      <c r="D84" s="19">
        <v>178.6</v>
      </c>
      <c r="E84" s="19">
        <v>191.6</v>
      </c>
      <c r="F84" s="19">
        <v>10.7</v>
      </c>
      <c r="G84" s="19">
        <v>1.3</v>
      </c>
      <c r="H84" s="19">
        <v>4.3</v>
      </c>
      <c r="I84" s="19">
        <v>24.2</v>
      </c>
      <c r="J84" s="19">
        <v>1.3</v>
      </c>
      <c r="K84" s="19">
        <v>266.7</v>
      </c>
      <c r="L84" s="19">
        <v>35</v>
      </c>
      <c r="M84" s="19">
        <v>0</v>
      </c>
      <c r="N84" s="23">
        <v>1155.0999999999999</v>
      </c>
      <c r="O84" s="21">
        <f t="shared" si="5"/>
        <v>1945.3999999999999</v>
      </c>
    </row>
    <row r="85" spans="1:16" s="2" customFormat="1" ht="15.75" customHeight="1" x14ac:dyDescent="0.2">
      <c r="A85" s="43">
        <v>2008</v>
      </c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4"/>
      <c r="O85" s="22"/>
    </row>
    <row r="86" spans="1:16" s="2" customFormat="1" ht="12.75" x14ac:dyDescent="0.2">
      <c r="A86" s="45" t="s">
        <v>57</v>
      </c>
      <c r="B86" s="19">
        <v>30.1</v>
      </c>
      <c r="C86" s="19">
        <v>44.3</v>
      </c>
      <c r="D86" s="19">
        <v>178.5</v>
      </c>
      <c r="E86" s="19">
        <v>191.3</v>
      </c>
      <c r="F86" s="19">
        <v>10.7</v>
      </c>
      <c r="G86" s="19">
        <v>1.3</v>
      </c>
      <c r="H86" s="19">
        <v>4.0999999999999996</v>
      </c>
      <c r="I86" s="19">
        <v>23.7</v>
      </c>
      <c r="J86" s="19">
        <v>1.3</v>
      </c>
      <c r="K86" s="19">
        <v>275.7</v>
      </c>
      <c r="L86" s="19">
        <v>29.8</v>
      </c>
      <c r="M86" s="19">
        <v>0</v>
      </c>
      <c r="N86" s="23">
        <v>1155.2</v>
      </c>
      <c r="O86" s="26">
        <f t="shared" si="5"/>
        <v>1946</v>
      </c>
      <c r="P86"/>
    </row>
    <row r="87" spans="1:16" s="2" customFormat="1" ht="12.75" x14ac:dyDescent="0.2">
      <c r="A87" s="45" t="s">
        <v>58</v>
      </c>
      <c r="B87" s="19">
        <v>30.8</v>
      </c>
      <c r="C87" s="19">
        <v>44.3</v>
      </c>
      <c r="D87" s="19">
        <v>178.8</v>
      </c>
      <c r="E87" s="19">
        <v>191.7</v>
      </c>
      <c r="F87" s="19">
        <v>12.5</v>
      </c>
      <c r="G87" s="19">
        <v>1.3</v>
      </c>
      <c r="H87" s="19">
        <v>4</v>
      </c>
      <c r="I87" s="19">
        <v>23.8</v>
      </c>
      <c r="J87" s="19">
        <v>1.3</v>
      </c>
      <c r="K87" s="19">
        <v>271.7</v>
      </c>
      <c r="L87" s="19">
        <v>36.1</v>
      </c>
      <c r="M87" s="19">
        <v>0</v>
      </c>
      <c r="N87" s="23">
        <v>1155.2</v>
      </c>
      <c r="O87" s="26">
        <f t="shared" si="5"/>
        <v>1951.5</v>
      </c>
      <c r="P87"/>
    </row>
    <row r="88" spans="1:16" s="2" customFormat="1" ht="12.75" x14ac:dyDescent="0.2">
      <c r="A88" s="45" t="s">
        <v>47</v>
      </c>
      <c r="B88" s="19">
        <v>31.6</v>
      </c>
      <c r="C88" s="19">
        <v>44.3</v>
      </c>
      <c r="D88" s="19">
        <v>174.2</v>
      </c>
      <c r="E88" s="19">
        <v>192.3</v>
      </c>
      <c r="F88" s="19">
        <v>12.6</v>
      </c>
      <c r="G88" s="19">
        <v>1.1000000000000001</v>
      </c>
      <c r="H88" s="19">
        <v>4</v>
      </c>
      <c r="I88" s="19">
        <v>24.3</v>
      </c>
      <c r="J88" s="19">
        <v>0.7</v>
      </c>
      <c r="K88" s="19">
        <v>271.7</v>
      </c>
      <c r="L88" s="19">
        <v>41.1</v>
      </c>
      <c r="M88" s="19">
        <v>0</v>
      </c>
      <c r="N88" s="23">
        <v>1153</v>
      </c>
      <c r="O88" s="26">
        <f t="shared" si="5"/>
        <v>1950.9</v>
      </c>
      <c r="P88"/>
    </row>
    <row r="89" spans="1:16" s="2" customFormat="1" ht="12.75" x14ac:dyDescent="0.2">
      <c r="A89" s="45" t="s">
        <v>48</v>
      </c>
      <c r="B89" s="19">
        <v>31.1</v>
      </c>
      <c r="C89" s="19">
        <v>43.2</v>
      </c>
      <c r="D89" s="19">
        <v>174.8</v>
      </c>
      <c r="E89" s="19">
        <v>193.5</v>
      </c>
      <c r="F89" s="19">
        <v>12.6</v>
      </c>
      <c r="G89" s="19">
        <v>1.1000000000000001</v>
      </c>
      <c r="H89" s="19">
        <v>3.9</v>
      </c>
      <c r="I89" s="19">
        <v>23.9</v>
      </c>
      <c r="J89" s="19">
        <v>0.7</v>
      </c>
      <c r="K89" s="19">
        <v>270.39999999999998</v>
      </c>
      <c r="L89" s="19">
        <v>49.3</v>
      </c>
      <c r="M89" s="19">
        <v>0</v>
      </c>
      <c r="N89" s="23">
        <v>1153.0999999999999</v>
      </c>
      <c r="O89" s="26">
        <f t="shared" si="5"/>
        <v>1957.6</v>
      </c>
      <c r="P89"/>
    </row>
    <row r="90" spans="1:16" s="2" customFormat="1" ht="12.75" x14ac:dyDescent="0.2">
      <c r="A90" s="45" t="s">
        <v>49</v>
      </c>
      <c r="B90" s="19">
        <v>31</v>
      </c>
      <c r="C90" s="19">
        <v>42.5</v>
      </c>
      <c r="D90" s="19">
        <v>174</v>
      </c>
      <c r="E90" s="19">
        <v>191.7</v>
      </c>
      <c r="F90" s="19">
        <v>13</v>
      </c>
      <c r="G90" s="19">
        <v>1.1000000000000001</v>
      </c>
      <c r="H90" s="19">
        <v>3.9</v>
      </c>
      <c r="I90" s="19">
        <v>23.9</v>
      </c>
      <c r="J90" s="19">
        <v>0.7</v>
      </c>
      <c r="K90" s="19">
        <v>268.7</v>
      </c>
      <c r="L90" s="19">
        <v>45.5</v>
      </c>
      <c r="M90" s="19">
        <v>0</v>
      </c>
      <c r="N90" s="23">
        <v>1152.8</v>
      </c>
      <c r="O90" s="26">
        <f t="shared" si="5"/>
        <v>1948.8</v>
      </c>
      <c r="P90"/>
    </row>
    <row r="91" spans="1:16" s="2" customFormat="1" ht="12.75" x14ac:dyDescent="0.2">
      <c r="A91" s="45" t="s">
        <v>50</v>
      </c>
      <c r="B91" s="19">
        <v>22.4</v>
      </c>
      <c r="C91" s="19">
        <v>42.5</v>
      </c>
      <c r="D91" s="19">
        <v>172.7</v>
      </c>
      <c r="E91" s="19">
        <v>191.7</v>
      </c>
      <c r="F91" s="19">
        <v>13.3</v>
      </c>
      <c r="G91" s="19">
        <v>1.1000000000000001</v>
      </c>
      <c r="H91" s="19">
        <v>3.7</v>
      </c>
      <c r="I91" s="19">
        <v>22.9</v>
      </c>
      <c r="J91" s="19">
        <v>0.7</v>
      </c>
      <c r="K91" s="19">
        <v>267.2</v>
      </c>
      <c r="L91" s="19">
        <v>50.4</v>
      </c>
      <c r="M91" s="19">
        <v>0</v>
      </c>
      <c r="N91" s="23">
        <v>1150.5</v>
      </c>
      <c r="O91" s="26">
        <f t="shared" si="5"/>
        <v>1939.1</v>
      </c>
      <c r="P91"/>
    </row>
    <row r="92" spans="1:16" s="2" customFormat="1" ht="12.75" x14ac:dyDescent="0.2">
      <c r="A92" s="45" t="s">
        <v>51</v>
      </c>
      <c r="B92" s="19">
        <v>22.2</v>
      </c>
      <c r="C92" s="19">
        <v>40.200000000000003</v>
      </c>
      <c r="D92" s="19">
        <v>173</v>
      </c>
      <c r="E92" s="19">
        <v>190.8</v>
      </c>
      <c r="F92" s="19">
        <v>13.6</v>
      </c>
      <c r="G92" s="19">
        <v>1.1000000000000001</v>
      </c>
      <c r="H92" s="19">
        <v>3.5</v>
      </c>
      <c r="I92" s="19">
        <v>22.8</v>
      </c>
      <c r="J92" s="19">
        <v>0.7</v>
      </c>
      <c r="K92" s="19">
        <v>267.2</v>
      </c>
      <c r="L92" s="19">
        <v>45.3</v>
      </c>
      <c r="M92" s="19">
        <v>0</v>
      </c>
      <c r="N92" s="23">
        <v>1150.4000000000001</v>
      </c>
      <c r="O92" s="26">
        <f t="shared" si="5"/>
        <v>1930.8000000000002</v>
      </c>
      <c r="P92"/>
    </row>
    <row r="93" spans="1:16" s="2" customFormat="1" ht="12.75" x14ac:dyDescent="0.2">
      <c r="A93" s="45" t="s">
        <v>52</v>
      </c>
      <c r="B93" s="19">
        <v>21.1</v>
      </c>
      <c r="C93" s="19">
        <v>40.200000000000003</v>
      </c>
      <c r="D93" s="19">
        <v>174.4</v>
      </c>
      <c r="E93" s="19">
        <v>190.3</v>
      </c>
      <c r="F93" s="19">
        <v>13.6</v>
      </c>
      <c r="G93" s="19">
        <v>1.1000000000000001</v>
      </c>
      <c r="H93" s="19">
        <v>3.4</v>
      </c>
      <c r="I93" s="19">
        <v>22.7</v>
      </c>
      <c r="J93" s="19">
        <v>0.6</v>
      </c>
      <c r="K93" s="19">
        <v>263.2</v>
      </c>
      <c r="L93" s="19">
        <v>52.6</v>
      </c>
      <c r="M93" s="19">
        <v>0</v>
      </c>
      <c r="N93" s="23">
        <v>1150.5</v>
      </c>
      <c r="O93" s="26">
        <f t="shared" si="5"/>
        <v>1933.7</v>
      </c>
      <c r="P93"/>
    </row>
    <row r="94" spans="1:16" s="2" customFormat="1" ht="12.75" x14ac:dyDescent="0.2">
      <c r="A94" s="45" t="s">
        <v>59</v>
      </c>
      <c r="B94" s="19">
        <v>20.100000000000001</v>
      </c>
      <c r="C94" s="19">
        <v>40.200000000000003</v>
      </c>
      <c r="D94" s="19">
        <v>171.9</v>
      </c>
      <c r="E94" s="19">
        <v>190</v>
      </c>
      <c r="F94" s="19">
        <v>13.3</v>
      </c>
      <c r="G94" s="19">
        <v>1</v>
      </c>
      <c r="H94" s="19">
        <v>3.4</v>
      </c>
      <c r="I94" s="19">
        <v>22.7</v>
      </c>
      <c r="J94" s="19">
        <v>0</v>
      </c>
      <c r="K94" s="19">
        <v>263.2</v>
      </c>
      <c r="L94" s="19">
        <v>47.8</v>
      </c>
      <c r="M94" s="19">
        <v>0</v>
      </c>
      <c r="N94" s="23">
        <v>1148.2</v>
      </c>
      <c r="O94" s="26">
        <f t="shared" si="5"/>
        <v>1921.8</v>
      </c>
      <c r="P94"/>
    </row>
    <row r="95" spans="1:16" s="2" customFormat="1" ht="12.75" x14ac:dyDescent="0.2">
      <c r="A95" s="45" t="s">
        <v>54</v>
      </c>
      <c r="B95" s="19">
        <v>17.899999999999999</v>
      </c>
      <c r="C95" s="19">
        <v>39.1</v>
      </c>
      <c r="D95" s="19">
        <v>176.7</v>
      </c>
      <c r="E95" s="19">
        <v>190.4</v>
      </c>
      <c r="F95" s="19">
        <v>13.1</v>
      </c>
      <c r="G95" s="19">
        <v>1</v>
      </c>
      <c r="H95" s="19">
        <v>3.3</v>
      </c>
      <c r="I95" s="19">
        <v>22.1</v>
      </c>
      <c r="J95" s="19">
        <v>0</v>
      </c>
      <c r="K95" s="19">
        <v>261.89999999999998</v>
      </c>
      <c r="L95" s="19">
        <v>47.8</v>
      </c>
      <c r="M95" s="19">
        <v>0</v>
      </c>
      <c r="N95" s="23">
        <v>1142.9000000000001</v>
      </c>
      <c r="O95" s="26">
        <f t="shared" si="5"/>
        <v>1916.2</v>
      </c>
      <c r="P95"/>
    </row>
    <row r="96" spans="1:16" s="2" customFormat="1" ht="12.75" x14ac:dyDescent="0.2">
      <c r="A96" s="45" t="s">
        <v>55</v>
      </c>
      <c r="B96" s="19">
        <v>17.899999999999999</v>
      </c>
      <c r="C96" s="19">
        <v>38.5</v>
      </c>
      <c r="D96" s="19">
        <v>180.6</v>
      </c>
      <c r="E96" s="19">
        <v>188.5</v>
      </c>
      <c r="F96" s="19">
        <v>12.9</v>
      </c>
      <c r="G96" s="19">
        <v>1</v>
      </c>
      <c r="H96" s="19">
        <v>3.3</v>
      </c>
      <c r="I96" s="19">
        <v>21.9</v>
      </c>
      <c r="J96" s="19">
        <v>0</v>
      </c>
      <c r="K96" s="19">
        <v>260.2</v>
      </c>
      <c r="L96" s="19">
        <v>49.3</v>
      </c>
      <c r="M96" s="19">
        <v>0</v>
      </c>
      <c r="N96" s="23">
        <v>1143</v>
      </c>
      <c r="O96" s="26">
        <f t="shared" si="5"/>
        <v>1917.1</v>
      </c>
      <c r="P96"/>
    </row>
    <row r="97" spans="1:16" s="2" customFormat="1" ht="12.75" x14ac:dyDescent="0.2">
      <c r="A97" s="45" t="s">
        <v>56</v>
      </c>
      <c r="B97" s="19">
        <v>19.2</v>
      </c>
      <c r="C97" s="19">
        <v>38.5</v>
      </c>
      <c r="D97" s="19">
        <v>179.3</v>
      </c>
      <c r="E97" s="19">
        <v>188.5</v>
      </c>
      <c r="F97" s="19">
        <v>13</v>
      </c>
      <c r="G97" s="19">
        <v>1</v>
      </c>
      <c r="H97" s="19">
        <v>3.1</v>
      </c>
      <c r="I97" s="19">
        <v>24.9</v>
      </c>
      <c r="J97" s="19">
        <v>0</v>
      </c>
      <c r="K97" s="19">
        <v>258.7</v>
      </c>
      <c r="L97" s="19">
        <v>48.9</v>
      </c>
      <c r="M97" s="19">
        <v>0</v>
      </c>
      <c r="N97" s="23">
        <v>1140.5</v>
      </c>
      <c r="O97" s="26">
        <f t="shared" si="5"/>
        <v>1915.6</v>
      </c>
      <c r="P97"/>
    </row>
    <row r="98" spans="1:16" s="2" customFormat="1" ht="12.75" x14ac:dyDescent="0.2"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1"/>
    </row>
    <row r="99" spans="1:16" s="2" customFormat="1" x14ac:dyDescent="0.15"/>
    <row r="100" spans="1:16" s="2" customFormat="1" x14ac:dyDescent="0.15"/>
    <row r="101" spans="1:16" s="2" customFormat="1" x14ac:dyDescent="0.15"/>
    <row r="102" spans="1:16" s="2" customFormat="1" x14ac:dyDescent="0.15"/>
    <row r="103" spans="1:16" s="2" customFormat="1" x14ac:dyDescent="0.15"/>
    <row r="104" spans="1:16" s="2" customFormat="1" x14ac:dyDescent="0.15"/>
    <row r="105" spans="1:16" s="2" customFormat="1" x14ac:dyDescent="0.15"/>
    <row r="106" spans="1:16" s="2" customFormat="1" x14ac:dyDescent="0.15"/>
    <row r="107" spans="1:16" s="2" customFormat="1" x14ac:dyDescent="0.15"/>
    <row r="108" spans="1:16" s="2" customFormat="1" x14ac:dyDescent="0.15"/>
    <row r="109" spans="1:16" s="2" customFormat="1" x14ac:dyDescent="0.15"/>
    <row r="110" spans="1:16" s="2" customFormat="1" x14ac:dyDescent="0.15"/>
    <row r="111" spans="1:16" s="2" customFormat="1" x14ac:dyDescent="0.15"/>
    <row r="112" spans="1:16" s="2" customFormat="1" x14ac:dyDescent="0.15"/>
    <row r="113" s="2" customFormat="1" x14ac:dyDescent="0.15"/>
    <row r="114" s="2" customFormat="1" x14ac:dyDescent="0.15"/>
    <row r="115" s="2" customFormat="1" x14ac:dyDescent="0.15"/>
    <row r="116" s="2" customFormat="1" x14ac:dyDescent="0.15"/>
    <row r="117" s="2" customFormat="1" x14ac:dyDescent="0.15"/>
    <row r="118" s="2" customFormat="1" x14ac:dyDescent="0.15"/>
    <row r="119" s="2" customFormat="1" x14ac:dyDescent="0.15"/>
    <row r="120" s="2" customFormat="1" x14ac:dyDescent="0.15"/>
    <row r="121" s="2" customFormat="1" x14ac:dyDescent="0.15"/>
    <row r="122" s="2" customFormat="1" x14ac:dyDescent="0.15"/>
    <row r="123" s="2" customFormat="1" x14ac:dyDescent="0.15"/>
    <row r="124" s="2" customFormat="1" x14ac:dyDescent="0.15"/>
    <row r="125" s="2" customFormat="1" x14ac:dyDescent="0.15"/>
    <row r="126" s="2" customFormat="1" x14ac:dyDescent="0.15"/>
    <row r="127" s="2" customFormat="1" x14ac:dyDescent="0.15"/>
    <row r="128" s="2" customFormat="1" x14ac:dyDescent="0.15"/>
    <row r="129" s="2" customFormat="1" x14ac:dyDescent="0.15"/>
    <row r="130" s="2" customFormat="1" x14ac:dyDescent="0.15"/>
    <row r="131" s="2" customFormat="1" x14ac:dyDescent="0.15"/>
    <row r="132" s="2" customFormat="1" x14ac:dyDescent="0.15"/>
    <row r="133" s="2" customFormat="1" x14ac:dyDescent="0.15"/>
    <row r="134" s="2" customFormat="1" x14ac:dyDescent="0.15"/>
    <row r="135" s="2" customFormat="1" x14ac:dyDescent="0.15"/>
    <row r="136" s="2" customFormat="1" x14ac:dyDescent="0.15"/>
    <row r="137" s="2" customFormat="1" x14ac:dyDescent="0.15"/>
    <row r="138" s="2" customFormat="1" x14ac:dyDescent="0.15"/>
    <row r="139" s="2" customFormat="1" x14ac:dyDescent="0.15"/>
    <row r="140" s="2" customFormat="1" x14ac:dyDescent="0.15"/>
    <row r="141" s="2" customFormat="1" x14ac:dyDescent="0.15"/>
    <row r="142" s="2" customFormat="1" x14ac:dyDescent="0.15"/>
    <row r="143" s="2" customFormat="1" x14ac:dyDescent="0.15"/>
    <row r="144" s="2" customFormat="1" x14ac:dyDescent="0.15"/>
    <row r="145" s="2" customFormat="1" x14ac:dyDescent="0.15"/>
    <row r="146" s="2" customFormat="1" x14ac:dyDescent="0.15"/>
    <row r="147" s="2" customFormat="1" x14ac:dyDescent="0.15"/>
    <row r="148" s="2" customFormat="1" x14ac:dyDescent="0.15"/>
    <row r="149" s="2" customFormat="1" x14ac:dyDescent="0.15"/>
    <row r="150" s="2" customFormat="1" x14ac:dyDescent="0.15"/>
    <row r="151" s="2" customFormat="1" x14ac:dyDescent="0.15"/>
    <row r="152" s="2" customFormat="1" x14ac:dyDescent="0.15"/>
    <row r="153" s="2" customFormat="1" x14ac:dyDescent="0.15"/>
    <row r="154" s="2" customFormat="1" x14ac:dyDescent="0.15"/>
    <row r="155" s="2" customFormat="1" x14ac:dyDescent="0.15"/>
    <row r="156" s="2" customFormat="1" x14ac:dyDescent="0.15"/>
    <row r="157" s="2" customFormat="1" x14ac:dyDescent="0.15"/>
    <row r="158" s="2" customFormat="1" x14ac:dyDescent="0.15"/>
    <row r="159" s="2" customFormat="1" x14ac:dyDescent="0.15"/>
    <row r="160" s="2" customFormat="1" x14ac:dyDescent="0.15"/>
    <row r="161" s="2" customFormat="1" x14ac:dyDescent="0.15"/>
    <row r="162" s="2" customFormat="1" x14ac:dyDescent="0.15"/>
    <row r="163" s="2" customFormat="1" x14ac:dyDescent="0.15"/>
    <row r="164" s="2" customFormat="1" x14ac:dyDescent="0.15"/>
    <row r="165" s="2" customFormat="1" x14ac:dyDescent="0.15"/>
    <row r="166" s="2" customFormat="1" x14ac:dyDescent="0.15"/>
    <row r="167" s="2" customFormat="1" x14ac:dyDescent="0.15"/>
    <row r="168" s="2" customFormat="1" x14ac:dyDescent="0.15"/>
    <row r="169" s="2" customFormat="1" x14ac:dyDescent="0.15"/>
    <row r="170" s="2" customFormat="1" x14ac:dyDescent="0.15"/>
    <row r="171" s="2" customFormat="1" x14ac:dyDescent="0.15"/>
    <row r="172" s="2" customFormat="1" x14ac:dyDescent="0.15"/>
    <row r="173" s="2" customFormat="1" x14ac:dyDescent="0.15"/>
    <row r="174" s="2" customFormat="1" x14ac:dyDescent="0.15"/>
    <row r="175" s="2" customFormat="1" x14ac:dyDescent="0.15"/>
    <row r="176" s="2" customFormat="1" x14ac:dyDescent="0.15"/>
    <row r="177" s="2" customFormat="1" x14ac:dyDescent="0.15"/>
    <row r="178" s="2" customFormat="1" x14ac:dyDescent="0.15"/>
    <row r="179" s="2" customFormat="1" x14ac:dyDescent="0.15"/>
    <row r="180" s="2" customFormat="1" x14ac:dyDescent="0.15"/>
    <row r="181" s="2" customFormat="1" x14ac:dyDescent="0.15"/>
    <row r="182" s="2" customFormat="1" x14ac:dyDescent="0.15"/>
    <row r="183" s="2" customFormat="1" x14ac:dyDescent="0.15"/>
    <row r="184" s="2" customFormat="1" x14ac:dyDescent="0.15"/>
    <row r="185" s="2" customFormat="1" x14ac:dyDescent="0.15"/>
    <row r="186" s="2" customFormat="1" x14ac:dyDescent="0.15"/>
    <row r="187" s="2" customFormat="1" x14ac:dyDescent="0.15"/>
    <row r="188" s="2" customFormat="1" x14ac:dyDescent="0.15"/>
    <row r="189" s="2" customFormat="1" x14ac:dyDescent="0.15"/>
    <row r="190" s="2" customFormat="1" x14ac:dyDescent="0.15"/>
    <row r="191" s="2" customFormat="1" x14ac:dyDescent="0.15"/>
    <row r="192" s="2" customFormat="1" x14ac:dyDescent="0.15"/>
    <row r="193" s="2" customFormat="1" x14ac:dyDescent="0.15"/>
    <row r="194" s="2" customFormat="1" x14ac:dyDescent="0.15"/>
    <row r="195" s="2" customFormat="1" x14ac:dyDescent="0.15"/>
    <row r="196" s="2" customFormat="1" x14ac:dyDescent="0.15"/>
    <row r="197" s="2" customFormat="1" x14ac:dyDescent="0.15"/>
    <row r="198" s="2" customFormat="1" x14ac:dyDescent="0.15"/>
    <row r="199" s="2" customFormat="1" x14ac:dyDescent="0.15"/>
    <row r="200" s="2" customFormat="1" x14ac:dyDescent="0.15"/>
    <row r="201" s="2" customFormat="1" x14ac:dyDescent="0.15"/>
    <row r="202" s="2" customFormat="1" x14ac:dyDescent="0.15"/>
    <row r="203" s="2" customFormat="1" x14ac:dyDescent="0.15"/>
    <row r="204" s="2" customFormat="1" x14ac:dyDescent="0.15"/>
    <row r="205" s="2" customFormat="1" x14ac:dyDescent="0.15"/>
    <row r="206" s="2" customFormat="1" x14ac:dyDescent="0.15"/>
    <row r="207" s="2" customFormat="1" x14ac:dyDescent="0.15"/>
    <row r="208" s="2" customFormat="1" x14ac:dyDescent="0.15"/>
    <row r="209" s="2" customFormat="1" x14ac:dyDescent="0.15"/>
    <row r="210" s="2" customFormat="1" x14ac:dyDescent="0.15"/>
    <row r="211" s="2" customFormat="1" x14ac:dyDescent="0.15"/>
    <row r="212" s="2" customFormat="1" x14ac:dyDescent="0.15"/>
    <row r="213" s="2" customFormat="1" x14ac:dyDescent="0.15"/>
    <row r="214" s="2" customFormat="1" x14ac:dyDescent="0.15"/>
    <row r="215" s="2" customFormat="1" x14ac:dyDescent="0.15"/>
    <row r="216" s="2" customFormat="1" x14ac:dyDescent="0.15"/>
    <row r="217" s="2" customFormat="1" x14ac:dyDescent="0.15"/>
    <row r="218" s="2" customFormat="1" x14ac:dyDescent="0.15"/>
    <row r="219" s="2" customFormat="1" x14ac:dyDescent="0.15"/>
    <row r="220" s="2" customFormat="1" x14ac:dyDescent="0.15"/>
    <row r="221" s="2" customFormat="1" x14ac:dyDescent="0.15"/>
    <row r="222" s="2" customFormat="1" x14ac:dyDescent="0.15"/>
    <row r="223" s="2" customFormat="1" x14ac:dyDescent="0.15"/>
    <row r="224" s="2" customFormat="1" x14ac:dyDescent="0.15"/>
    <row r="225" s="2" customFormat="1" x14ac:dyDescent="0.15"/>
    <row r="226" s="2" customFormat="1" x14ac:dyDescent="0.15"/>
    <row r="227" s="2" customFormat="1" x14ac:dyDescent="0.15"/>
    <row r="228" s="2" customFormat="1" x14ac:dyDescent="0.15"/>
    <row r="229" s="2" customFormat="1" x14ac:dyDescent="0.15"/>
    <row r="230" s="2" customFormat="1" x14ac:dyDescent="0.15"/>
    <row r="231" s="2" customFormat="1" x14ac:dyDescent="0.15"/>
    <row r="232" s="2" customFormat="1" x14ac:dyDescent="0.15"/>
    <row r="233" s="2" customFormat="1" x14ac:dyDescent="0.15"/>
    <row r="234" s="2" customFormat="1" x14ac:dyDescent="0.15"/>
    <row r="235" s="2" customFormat="1" x14ac:dyDescent="0.15"/>
    <row r="236" s="2" customFormat="1" x14ac:dyDescent="0.15"/>
    <row r="237" s="2" customFormat="1" x14ac:dyDescent="0.15"/>
    <row r="238" s="2" customFormat="1" x14ac:dyDescent="0.15"/>
    <row r="239" s="2" customFormat="1" x14ac:dyDescent="0.15"/>
    <row r="240" s="2" customFormat="1" x14ac:dyDescent="0.15"/>
    <row r="241" s="2" customFormat="1" x14ac:dyDescent="0.15"/>
    <row r="242" s="2" customFormat="1" x14ac:dyDescent="0.15"/>
    <row r="243" s="2" customFormat="1" x14ac:dyDescent="0.15"/>
    <row r="244" s="2" customFormat="1" x14ac:dyDescent="0.15"/>
    <row r="245" s="2" customFormat="1" x14ac:dyDescent="0.15"/>
    <row r="246" s="2" customFormat="1" x14ac:dyDescent="0.15"/>
    <row r="247" s="2" customFormat="1" x14ac:dyDescent="0.15"/>
    <row r="248" s="2" customFormat="1" x14ac:dyDescent="0.15"/>
    <row r="249" s="2" customFormat="1" x14ac:dyDescent="0.15"/>
    <row r="250" s="2" customFormat="1" x14ac:dyDescent="0.15"/>
    <row r="251" s="2" customFormat="1" x14ac:dyDescent="0.15"/>
    <row r="252" s="2" customFormat="1" x14ac:dyDescent="0.15"/>
    <row r="253" s="2" customFormat="1" x14ac:dyDescent="0.15"/>
    <row r="254" s="2" customFormat="1" x14ac:dyDescent="0.15"/>
    <row r="255" s="2" customFormat="1" x14ac:dyDescent="0.15"/>
    <row r="256" s="2" customFormat="1" x14ac:dyDescent="0.15"/>
    <row r="257" s="2" customFormat="1" x14ac:dyDescent="0.15"/>
    <row r="258" s="2" customFormat="1" x14ac:dyDescent="0.15"/>
    <row r="259" s="2" customFormat="1" x14ac:dyDescent="0.15"/>
    <row r="260" s="2" customFormat="1" x14ac:dyDescent="0.15"/>
    <row r="261" s="2" customFormat="1" x14ac:dyDescent="0.15"/>
    <row r="262" s="2" customFormat="1" x14ac:dyDescent="0.15"/>
    <row r="263" s="2" customFormat="1" x14ac:dyDescent="0.15"/>
    <row r="264" s="2" customFormat="1" x14ac:dyDescent="0.15"/>
    <row r="265" s="2" customFormat="1" x14ac:dyDescent="0.15"/>
    <row r="266" s="2" customFormat="1" x14ac:dyDescent="0.15"/>
    <row r="267" s="2" customFormat="1" x14ac:dyDescent="0.15"/>
    <row r="268" s="2" customFormat="1" x14ac:dyDescent="0.15"/>
    <row r="269" s="2" customFormat="1" x14ac:dyDescent="0.15"/>
    <row r="270" s="2" customFormat="1" x14ac:dyDescent="0.15"/>
    <row r="271" s="2" customFormat="1" x14ac:dyDescent="0.15"/>
    <row r="272" s="2" customFormat="1" x14ac:dyDescent="0.15"/>
    <row r="273" s="2" customFormat="1" x14ac:dyDescent="0.15"/>
    <row r="274" s="2" customFormat="1" x14ac:dyDescent="0.15"/>
    <row r="275" s="2" customFormat="1" x14ac:dyDescent="0.15"/>
    <row r="276" s="2" customFormat="1" x14ac:dyDescent="0.15"/>
    <row r="277" s="2" customFormat="1" x14ac:dyDescent="0.15"/>
    <row r="278" s="2" customFormat="1" x14ac:dyDescent="0.15"/>
    <row r="279" s="2" customFormat="1" x14ac:dyDescent="0.15"/>
    <row r="280" s="2" customFormat="1" x14ac:dyDescent="0.15"/>
    <row r="281" s="2" customFormat="1" x14ac:dyDescent="0.15"/>
    <row r="282" s="2" customFormat="1" x14ac:dyDescent="0.15"/>
    <row r="283" s="2" customFormat="1" x14ac:dyDescent="0.15"/>
    <row r="284" s="2" customFormat="1" x14ac:dyDescent="0.15"/>
    <row r="285" s="2" customFormat="1" x14ac:dyDescent="0.15"/>
    <row r="286" s="2" customFormat="1" x14ac:dyDescent="0.15"/>
    <row r="287" s="2" customFormat="1" x14ac:dyDescent="0.15"/>
    <row r="288" s="2" customFormat="1" x14ac:dyDescent="0.15"/>
    <row r="289" s="2" customFormat="1" x14ac:dyDescent="0.15"/>
    <row r="290" s="2" customFormat="1" x14ac:dyDescent="0.15"/>
    <row r="291" s="2" customFormat="1" x14ac:dyDescent="0.15"/>
    <row r="292" s="2" customFormat="1" x14ac:dyDescent="0.15"/>
    <row r="293" s="2" customFormat="1" x14ac:dyDescent="0.15"/>
    <row r="294" s="2" customFormat="1" x14ac:dyDescent="0.15"/>
    <row r="295" s="2" customFormat="1" x14ac:dyDescent="0.15"/>
    <row r="296" s="2" customFormat="1" x14ac:dyDescent="0.15"/>
    <row r="297" s="2" customFormat="1" x14ac:dyDescent="0.15"/>
    <row r="298" s="2" customFormat="1" x14ac:dyDescent="0.15"/>
    <row r="299" s="2" customFormat="1" x14ac:dyDescent="0.15"/>
    <row r="300" s="2" customFormat="1" x14ac:dyDescent="0.15"/>
    <row r="301" s="2" customFormat="1" x14ac:dyDescent="0.15"/>
    <row r="302" s="2" customFormat="1" x14ac:dyDescent="0.15"/>
    <row r="303" s="2" customFormat="1" x14ac:dyDescent="0.15"/>
    <row r="304" s="2" customFormat="1" x14ac:dyDescent="0.15"/>
    <row r="305" s="2" customFormat="1" x14ac:dyDescent="0.15"/>
    <row r="306" s="2" customFormat="1" x14ac:dyDescent="0.15"/>
    <row r="307" s="2" customFormat="1" x14ac:dyDescent="0.15"/>
    <row r="308" s="2" customFormat="1" x14ac:dyDescent="0.15"/>
    <row r="309" s="2" customFormat="1" x14ac:dyDescent="0.15"/>
    <row r="310" s="2" customFormat="1" x14ac:dyDescent="0.15"/>
    <row r="311" s="2" customFormat="1" x14ac:dyDescent="0.15"/>
    <row r="312" s="2" customFormat="1" x14ac:dyDescent="0.15"/>
    <row r="313" s="2" customFormat="1" x14ac:dyDescent="0.15"/>
    <row r="314" s="2" customFormat="1" x14ac:dyDescent="0.15"/>
    <row r="315" s="2" customFormat="1" x14ac:dyDescent="0.15"/>
    <row r="316" s="2" customFormat="1" x14ac:dyDescent="0.15"/>
    <row r="317" s="2" customFormat="1" x14ac:dyDescent="0.15"/>
    <row r="318" s="2" customFormat="1" x14ac:dyDescent="0.15"/>
    <row r="319" s="2" customFormat="1" x14ac:dyDescent="0.15"/>
    <row r="320" s="2" customFormat="1" x14ac:dyDescent="0.15"/>
    <row r="321" s="2" customFormat="1" x14ac:dyDescent="0.15"/>
    <row r="322" s="2" customFormat="1" x14ac:dyDescent="0.15"/>
    <row r="323" s="2" customFormat="1" x14ac:dyDescent="0.15"/>
    <row r="324" s="2" customFormat="1" x14ac:dyDescent="0.15"/>
    <row r="325" s="2" customFormat="1" x14ac:dyDescent="0.15"/>
    <row r="326" s="2" customFormat="1" x14ac:dyDescent="0.15"/>
    <row r="327" s="2" customFormat="1" x14ac:dyDescent="0.15"/>
    <row r="328" s="2" customFormat="1" x14ac:dyDescent="0.15"/>
    <row r="329" s="2" customFormat="1" x14ac:dyDescent="0.15"/>
    <row r="330" s="2" customFormat="1" x14ac:dyDescent="0.15"/>
    <row r="331" s="2" customFormat="1" x14ac:dyDescent="0.15"/>
    <row r="332" s="2" customFormat="1" x14ac:dyDescent="0.15"/>
    <row r="333" s="2" customFormat="1" x14ac:dyDescent="0.15"/>
    <row r="334" s="2" customFormat="1" x14ac:dyDescent="0.15"/>
    <row r="335" s="2" customFormat="1" x14ac:dyDescent="0.15"/>
    <row r="336" s="2" customFormat="1" x14ac:dyDescent="0.15"/>
    <row r="337" s="2" customFormat="1" x14ac:dyDescent="0.15"/>
    <row r="338" s="2" customFormat="1" x14ac:dyDescent="0.15"/>
    <row r="339" s="2" customFormat="1" x14ac:dyDescent="0.15"/>
    <row r="340" s="2" customFormat="1" x14ac:dyDescent="0.15"/>
    <row r="341" s="2" customFormat="1" x14ac:dyDescent="0.15"/>
    <row r="342" s="2" customFormat="1" x14ac:dyDescent="0.15"/>
    <row r="343" s="2" customFormat="1" x14ac:dyDescent="0.15"/>
    <row r="344" s="2" customFormat="1" x14ac:dyDescent="0.15"/>
    <row r="345" s="2" customFormat="1" x14ac:dyDescent="0.15"/>
    <row r="346" s="2" customFormat="1" x14ac:dyDescent="0.15"/>
    <row r="347" s="2" customFormat="1" x14ac:dyDescent="0.15"/>
    <row r="348" s="2" customFormat="1" x14ac:dyDescent="0.15"/>
    <row r="349" s="2" customFormat="1" x14ac:dyDescent="0.15"/>
    <row r="350" s="2" customFormat="1" x14ac:dyDescent="0.15"/>
    <row r="351" s="2" customFormat="1" x14ac:dyDescent="0.15"/>
    <row r="352" s="2" customFormat="1" x14ac:dyDescent="0.15"/>
    <row r="353" s="2" customFormat="1" x14ac:dyDescent="0.15"/>
    <row r="354" s="2" customFormat="1" x14ac:dyDescent="0.15"/>
    <row r="355" s="2" customFormat="1" x14ac:dyDescent="0.15"/>
    <row r="356" s="2" customFormat="1" x14ac:dyDescent="0.15"/>
    <row r="357" s="2" customFormat="1" x14ac:dyDescent="0.15"/>
    <row r="358" s="2" customFormat="1" x14ac:dyDescent="0.15"/>
    <row r="359" s="2" customFormat="1" x14ac:dyDescent="0.15"/>
    <row r="360" s="2" customFormat="1" x14ac:dyDescent="0.15"/>
    <row r="361" s="2" customFormat="1" x14ac:dyDescent="0.15"/>
    <row r="362" s="2" customFormat="1" x14ac:dyDescent="0.15"/>
    <row r="363" s="2" customFormat="1" x14ac:dyDescent="0.15"/>
    <row r="364" s="2" customFormat="1" x14ac:dyDescent="0.15"/>
    <row r="365" s="2" customFormat="1" x14ac:dyDescent="0.15"/>
    <row r="366" s="2" customFormat="1" x14ac:dyDescent="0.15"/>
    <row r="367" s="2" customFormat="1" x14ac:dyDescent="0.15"/>
    <row r="368" s="2" customFormat="1" x14ac:dyDescent="0.15"/>
    <row r="369" s="2" customFormat="1" x14ac:dyDescent="0.15"/>
    <row r="370" s="2" customFormat="1" x14ac:dyDescent="0.15"/>
    <row r="371" s="2" customFormat="1" x14ac:dyDescent="0.15"/>
    <row r="372" s="2" customFormat="1" x14ac:dyDescent="0.15"/>
    <row r="373" s="2" customFormat="1" x14ac:dyDescent="0.15"/>
    <row r="374" s="2" customFormat="1" x14ac:dyDescent="0.15"/>
    <row r="375" s="2" customFormat="1" x14ac:dyDescent="0.15"/>
    <row r="376" s="2" customFormat="1" x14ac:dyDescent="0.15"/>
    <row r="377" s="2" customFormat="1" x14ac:dyDescent="0.15"/>
    <row r="378" s="2" customFormat="1" x14ac:dyDescent="0.15"/>
    <row r="379" s="2" customFormat="1" x14ac:dyDescent="0.15"/>
    <row r="380" s="2" customFormat="1" x14ac:dyDescent="0.15"/>
    <row r="381" s="2" customFormat="1" x14ac:dyDescent="0.15"/>
    <row r="382" s="2" customFormat="1" x14ac:dyDescent="0.15"/>
    <row r="383" s="2" customFormat="1" x14ac:dyDescent="0.15"/>
    <row r="384" s="2" customFormat="1" x14ac:dyDescent="0.15"/>
    <row r="385" s="2" customFormat="1" x14ac:dyDescent="0.15"/>
    <row r="386" s="2" customFormat="1" x14ac:dyDescent="0.15"/>
    <row r="387" s="2" customFormat="1" x14ac:dyDescent="0.15"/>
    <row r="388" s="2" customFormat="1" x14ac:dyDescent="0.15"/>
    <row r="389" s="2" customFormat="1" x14ac:dyDescent="0.15"/>
    <row r="390" s="2" customFormat="1" x14ac:dyDescent="0.15"/>
    <row r="391" s="2" customFormat="1" x14ac:dyDescent="0.15"/>
    <row r="392" s="2" customFormat="1" x14ac:dyDescent="0.15"/>
    <row r="393" s="2" customFormat="1" x14ac:dyDescent="0.15"/>
    <row r="394" s="2" customFormat="1" x14ac:dyDescent="0.15"/>
    <row r="395" s="2" customFormat="1" x14ac:dyDescent="0.15"/>
    <row r="396" s="2" customFormat="1" x14ac:dyDescent="0.15"/>
    <row r="397" s="2" customFormat="1" x14ac:dyDescent="0.15"/>
    <row r="398" s="2" customFormat="1" x14ac:dyDescent="0.15"/>
    <row r="399" s="2" customFormat="1" x14ac:dyDescent="0.15"/>
    <row r="400" s="2" customFormat="1" x14ac:dyDescent="0.15"/>
    <row r="401" s="2" customFormat="1" x14ac:dyDescent="0.15"/>
    <row r="402" s="2" customFormat="1" x14ac:dyDescent="0.15"/>
    <row r="403" s="2" customFormat="1" x14ac:dyDescent="0.15"/>
    <row r="404" s="2" customFormat="1" x14ac:dyDescent="0.15"/>
    <row r="405" s="2" customFormat="1" x14ac:dyDescent="0.15"/>
    <row r="406" s="2" customFormat="1" x14ac:dyDescent="0.15"/>
    <row r="407" s="2" customFormat="1" x14ac:dyDescent="0.15"/>
    <row r="408" s="2" customFormat="1" x14ac:dyDescent="0.15"/>
    <row r="409" s="2" customFormat="1" x14ac:dyDescent="0.15"/>
    <row r="410" s="2" customFormat="1" x14ac:dyDescent="0.15"/>
    <row r="411" s="2" customFormat="1" x14ac:dyDescent="0.15"/>
    <row r="412" s="2" customFormat="1" x14ac:dyDescent="0.15"/>
    <row r="413" s="2" customFormat="1" x14ac:dyDescent="0.15"/>
    <row r="414" s="2" customFormat="1" x14ac:dyDescent="0.15"/>
    <row r="415" s="2" customFormat="1" x14ac:dyDescent="0.15"/>
    <row r="416" s="2" customFormat="1" x14ac:dyDescent="0.15"/>
    <row r="417" s="2" customFormat="1" x14ac:dyDescent="0.15"/>
    <row r="418" s="2" customFormat="1" x14ac:dyDescent="0.15"/>
    <row r="419" s="2" customFormat="1" x14ac:dyDescent="0.15"/>
    <row r="420" s="2" customFormat="1" x14ac:dyDescent="0.15"/>
    <row r="421" s="2" customFormat="1" x14ac:dyDescent="0.15"/>
    <row r="422" s="2" customFormat="1" x14ac:dyDescent="0.15"/>
    <row r="423" s="2" customFormat="1" x14ac:dyDescent="0.15"/>
    <row r="424" s="2" customFormat="1" x14ac:dyDescent="0.15"/>
    <row r="425" s="2" customFormat="1" x14ac:dyDescent="0.15"/>
    <row r="426" s="2" customFormat="1" x14ac:dyDescent="0.15"/>
    <row r="427" s="2" customFormat="1" x14ac:dyDescent="0.15"/>
    <row r="428" s="2" customFormat="1" x14ac:dyDescent="0.15"/>
    <row r="429" s="2" customFormat="1" x14ac:dyDescent="0.15"/>
    <row r="430" s="2" customFormat="1" x14ac:dyDescent="0.15"/>
    <row r="431" s="2" customFormat="1" x14ac:dyDescent="0.15"/>
    <row r="432" s="2" customFormat="1" x14ac:dyDescent="0.15"/>
    <row r="433" s="2" customFormat="1" x14ac:dyDescent="0.15"/>
    <row r="434" s="2" customFormat="1" x14ac:dyDescent="0.15"/>
    <row r="435" s="2" customFormat="1" x14ac:dyDescent="0.15"/>
    <row r="436" s="2" customFormat="1" x14ac:dyDescent="0.15"/>
    <row r="437" s="2" customFormat="1" x14ac:dyDescent="0.15"/>
    <row r="438" s="2" customFormat="1" x14ac:dyDescent="0.15"/>
    <row r="439" s="2" customFormat="1" x14ac:dyDescent="0.15"/>
    <row r="440" s="2" customFormat="1" x14ac:dyDescent="0.15"/>
    <row r="441" s="2" customFormat="1" x14ac:dyDescent="0.15"/>
    <row r="442" s="2" customFormat="1" x14ac:dyDescent="0.15"/>
    <row r="443" s="2" customFormat="1" x14ac:dyDescent="0.15"/>
    <row r="444" s="2" customFormat="1" x14ac:dyDescent="0.15"/>
    <row r="445" s="2" customFormat="1" x14ac:dyDescent="0.15"/>
    <row r="446" s="2" customFormat="1" x14ac:dyDescent="0.15"/>
    <row r="447" s="2" customFormat="1" x14ac:dyDescent="0.15"/>
    <row r="448" s="2" customFormat="1" x14ac:dyDescent="0.15"/>
    <row r="449" s="2" customFormat="1" x14ac:dyDescent="0.15"/>
    <row r="450" s="2" customFormat="1" x14ac:dyDescent="0.15"/>
    <row r="451" s="2" customFormat="1" x14ac:dyDescent="0.15"/>
    <row r="452" s="2" customFormat="1" x14ac:dyDescent="0.15"/>
    <row r="453" s="2" customFormat="1" x14ac:dyDescent="0.15"/>
    <row r="454" s="2" customFormat="1" x14ac:dyDescent="0.15"/>
    <row r="455" s="2" customFormat="1" x14ac:dyDescent="0.15"/>
    <row r="456" s="2" customFormat="1" x14ac:dyDescent="0.15"/>
    <row r="457" s="2" customFormat="1" x14ac:dyDescent="0.15"/>
    <row r="458" s="2" customFormat="1" x14ac:dyDescent="0.15"/>
    <row r="459" s="2" customFormat="1" x14ac:dyDescent="0.15"/>
    <row r="460" s="2" customFormat="1" x14ac:dyDescent="0.15"/>
    <row r="461" s="2" customFormat="1" x14ac:dyDescent="0.15"/>
    <row r="462" s="2" customFormat="1" x14ac:dyDescent="0.15"/>
    <row r="463" s="2" customFormat="1" x14ac:dyDescent="0.15"/>
    <row r="464" s="2" customFormat="1" x14ac:dyDescent="0.15"/>
    <row r="465" s="2" customFormat="1" x14ac:dyDescent="0.15"/>
    <row r="466" s="2" customFormat="1" x14ac:dyDescent="0.15"/>
    <row r="467" s="2" customFormat="1" x14ac:dyDescent="0.15"/>
    <row r="468" s="2" customFormat="1" x14ac:dyDescent="0.15"/>
    <row r="469" s="2" customFormat="1" x14ac:dyDescent="0.15"/>
    <row r="470" s="2" customFormat="1" x14ac:dyDescent="0.15"/>
    <row r="471" s="2" customFormat="1" x14ac:dyDescent="0.15"/>
    <row r="472" s="2" customFormat="1" x14ac:dyDescent="0.15"/>
    <row r="473" s="2" customFormat="1" x14ac:dyDescent="0.15"/>
    <row r="474" s="2" customFormat="1" x14ac:dyDescent="0.15"/>
    <row r="475" s="2" customFormat="1" x14ac:dyDescent="0.15"/>
    <row r="476" s="2" customFormat="1" x14ac:dyDescent="0.15"/>
    <row r="477" s="2" customFormat="1" x14ac:dyDescent="0.15"/>
    <row r="478" s="2" customFormat="1" x14ac:dyDescent="0.15"/>
    <row r="479" s="2" customFormat="1" x14ac:dyDescent="0.15"/>
    <row r="480" s="2" customFormat="1" x14ac:dyDescent="0.15"/>
    <row r="481" s="2" customFormat="1" x14ac:dyDescent="0.15"/>
    <row r="482" s="2" customFormat="1" x14ac:dyDescent="0.15"/>
    <row r="483" s="2" customFormat="1" x14ac:dyDescent="0.15"/>
    <row r="484" s="2" customFormat="1" x14ac:dyDescent="0.15"/>
    <row r="485" s="2" customFormat="1" x14ac:dyDescent="0.15"/>
    <row r="486" s="2" customFormat="1" x14ac:dyDescent="0.15"/>
    <row r="487" s="2" customFormat="1" x14ac:dyDescent="0.15"/>
    <row r="488" s="2" customFormat="1" x14ac:dyDescent="0.15"/>
    <row r="489" s="2" customFormat="1" x14ac:dyDescent="0.15"/>
    <row r="490" s="2" customFormat="1" x14ac:dyDescent="0.15"/>
    <row r="491" s="2" customFormat="1" x14ac:dyDescent="0.15"/>
    <row r="492" s="2" customFormat="1" x14ac:dyDescent="0.15"/>
    <row r="493" s="2" customFormat="1" x14ac:dyDescent="0.15"/>
    <row r="494" s="2" customFormat="1" x14ac:dyDescent="0.15"/>
    <row r="495" s="2" customFormat="1" x14ac:dyDescent="0.15"/>
    <row r="496" s="2" customFormat="1" x14ac:dyDescent="0.15"/>
    <row r="497" s="2" customFormat="1" x14ac:dyDescent="0.15"/>
    <row r="498" s="2" customFormat="1" x14ac:dyDescent="0.15"/>
    <row r="499" s="2" customFormat="1" x14ac:dyDescent="0.15"/>
    <row r="500" s="2" customFormat="1" x14ac:dyDescent="0.15"/>
    <row r="501" s="2" customFormat="1" x14ac:dyDescent="0.15"/>
    <row r="502" s="2" customFormat="1" x14ac:dyDescent="0.15"/>
    <row r="503" s="2" customFormat="1" x14ac:dyDescent="0.15"/>
    <row r="504" s="2" customFormat="1" x14ac:dyDescent="0.15"/>
    <row r="505" s="2" customFormat="1" x14ac:dyDescent="0.15"/>
    <row r="506" s="2" customFormat="1" x14ac:dyDescent="0.15"/>
    <row r="507" s="2" customFormat="1" x14ac:dyDescent="0.15"/>
    <row r="508" s="2" customFormat="1" x14ac:dyDescent="0.15"/>
    <row r="509" s="2" customFormat="1" x14ac:dyDescent="0.15"/>
    <row r="510" s="2" customFormat="1" x14ac:dyDescent="0.15"/>
    <row r="511" s="2" customFormat="1" x14ac:dyDescent="0.15"/>
    <row r="512" s="2" customFormat="1" x14ac:dyDescent="0.15"/>
    <row r="513" s="2" customFormat="1" x14ac:dyDescent="0.15"/>
    <row r="514" s="2" customFormat="1" x14ac:dyDescent="0.15"/>
    <row r="515" s="2" customFormat="1" x14ac:dyDescent="0.15"/>
    <row r="516" s="2" customFormat="1" x14ac:dyDescent="0.15"/>
    <row r="517" s="2" customFormat="1" x14ac:dyDescent="0.15"/>
    <row r="518" s="2" customFormat="1" x14ac:dyDescent="0.15"/>
    <row r="519" s="2" customFormat="1" x14ac:dyDescent="0.15"/>
    <row r="520" s="2" customFormat="1" x14ac:dyDescent="0.15"/>
    <row r="521" s="2" customFormat="1" x14ac:dyDescent="0.15"/>
    <row r="522" s="2" customFormat="1" x14ac:dyDescent="0.15"/>
    <row r="523" s="2" customFormat="1" x14ac:dyDescent="0.15"/>
    <row r="524" s="2" customFormat="1" x14ac:dyDescent="0.15"/>
    <row r="525" s="2" customFormat="1" x14ac:dyDescent="0.15"/>
    <row r="526" s="2" customFormat="1" x14ac:dyDescent="0.15"/>
    <row r="527" s="2" customFormat="1" x14ac:dyDescent="0.15"/>
    <row r="528" s="2" customFormat="1" x14ac:dyDescent="0.15"/>
    <row r="529" s="2" customFormat="1" x14ac:dyDescent="0.15"/>
    <row r="530" s="2" customFormat="1" x14ac:dyDescent="0.15"/>
    <row r="531" s="2" customFormat="1" x14ac:dyDescent="0.15"/>
    <row r="532" s="2" customFormat="1" x14ac:dyDescent="0.15"/>
    <row r="533" s="2" customFormat="1" x14ac:dyDescent="0.15"/>
    <row r="534" s="2" customFormat="1" x14ac:dyDescent="0.15"/>
    <row r="535" s="2" customFormat="1" x14ac:dyDescent="0.15"/>
    <row r="536" s="2" customFormat="1" x14ac:dyDescent="0.15"/>
    <row r="537" s="2" customFormat="1" x14ac:dyDescent="0.15"/>
    <row r="538" s="2" customFormat="1" x14ac:dyDescent="0.15"/>
    <row r="539" s="2" customFormat="1" x14ac:dyDescent="0.15"/>
    <row r="540" s="2" customFormat="1" x14ac:dyDescent="0.15"/>
    <row r="541" s="2" customFormat="1" x14ac:dyDescent="0.15"/>
    <row r="542" s="2" customFormat="1" x14ac:dyDescent="0.15"/>
    <row r="543" s="2" customFormat="1" x14ac:dyDescent="0.15"/>
    <row r="544" s="2" customFormat="1" x14ac:dyDescent="0.15"/>
    <row r="545" s="2" customFormat="1" x14ac:dyDescent="0.15"/>
    <row r="546" s="2" customFormat="1" x14ac:dyDescent="0.15"/>
    <row r="547" s="2" customFormat="1" x14ac:dyDescent="0.15"/>
    <row r="548" s="2" customFormat="1" x14ac:dyDescent="0.15"/>
    <row r="549" s="2" customFormat="1" x14ac:dyDescent="0.15"/>
    <row r="550" s="2" customFormat="1" x14ac:dyDescent="0.15"/>
    <row r="551" s="2" customFormat="1" x14ac:dyDescent="0.15"/>
    <row r="552" s="2" customFormat="1" x14ac:dyDescent="0.15"/>
    <row r="553" s="2" customFormat="1" x14ac:dyDescent="0.15"/>
    <row r="554" s="2" customFormat="1" x14ac:dyDescent="0.15"/>
    <row r="555" s="2" customFormat="1" x14ac:dyDescent="0.15"/>
    <row r="556" s="2" customFormat="1" x14ac:dyDescent="0.15"/>
    <row r="557" s="2" customFormat="1" x14ac:dyDescent="0.15"/>
    <row r="558" s="2" customFormat="1" x14ac:dyDescent="0.15"/>
    <row r="559" s="2" customFormat="1" x14ac:dyDescent="0.15"/>
    <row r="560" s="2" customFormat="1" x14ac:dyDescent="0.15"/>
    <row r="561" s="2" customFormat="1" x14ac:dyDescent="0.15"/>
    <row r="562" s="2" customFormat="1" x14ac:dyDescent="0.15"/>
    <row r="563" s="2" customFormat="1" x14ac:dyDescent="0.15"/>
    <row r="564" s="2" customFormat="1" x14ac:dyDescent="0.15"/>
    <row r="565" s="2" customFormat="1" x14ac:dyDescent="0.15"/>
    <row r="566" s="2" customFormat="1" x14ac:dyDescent="0.15"/>
    <row r="567" s="2" customFormat="1" x14ac:dyDescent="0.15"/>
    <row r="568" s="2" customFormat="1" x14ac:dyDescent="0.15"/>
    <row r="569" s="2" customFormat="1" x14ac:dyDescent="0.15"/>
    <row r="570" s="2" customFormat="1" x14ac:dyDescent="0.15"/>
    <row r="571" s="2" customFormat="1" x14ac:dyDescent="0.15"/>
    <row r="572" s="2" customFormat="1" x14ac:dyDescent="0.15"/>
    <row r="573" s="2" customFormat="1" x14ac:dyDescent="0.15"/>
    <row r="574" s="2" customFormat="1" x14ac:dyDescent="0.15"/>
    <row r="575" s="2" customFormat="1" x14ac:dyDescent="0.15"/>
    <row r="576" s="2" customFormat="1" x14ac:dyDescent="0.15"/>
    <row r="577" s="2" customFormat="1" x14ac:dyDescent="0.15"/>
    <row r="578" s="2" customFormat="1" x14ac:dyDescent="0.15"/>
    <row r="579" s="2" customFormat="1" x14ac:dyDescent="0.15"/>
    <row r="580" s="2" customFormat="1" x14ac:dyDescent="0.15"/>
    <row r="581" s="2" customFormat="1" x14ac:dyDescent="0.15"/>
    <row r="582" s="2" customFormat="1" x14ac:dyDescent="0.15"/>
    <row r="583" s="2" customFormat="1" x14ac:dyDescent="0.15"/>
    <row r="584" s="2" customFormat="1" x14ac:dyDescent="0.15"/>
    <row r="585" s="2" customFormat="1" x14ac:dyDescent="0.15"/>
    <row r="586" s="2" customFormat="1" x14ac:dyDescent="0.15"/>
    <row r="587" s="2" customFormat="1" x14ac:dyDescent="0.15"/>
    <row r="588" s="2" customFormat="1" x14ac:dyDescent="0.15"/>
    <row r="589" s="2" customFormat="1" x14ac:dyDescent="0.15"/>
    <row r="590" s="2" customFormat="1" x14ac:dyDescent="0.15"/>
    <row r="591" s="2" customFormat="1" x14ac:dyDescent="0.15"/>
    <row r="592" s="2" customFormat="1" x14ac:dyDescent="0.15"/>
    <row r="593" s="2" customFormat="1" x14ac:dyDescent="0.15"/>
    <row r="594" s="2" customFormat="1" x14ac:dyDescent="0.15"/>
    <row r="595" s="2" customFormat="1" x14ac:dyDescent="0.15"/>
    <row r="596" s="2" customFormat="1" x14ac:dyDescent="0.15"/>
    <row r="597" s="2" customFormat="1" x14ac:dyDescent="0.15"/>
    <row r="598" s="2" customFormat="1" x14ac:dyDescent="0.15"/>
    <row r="599" s="2" customFormat="1" x14ac:dyDescent="0.15"/>
    <row r="600" s="2" customFormat="1" x14ac:dyDescent="0.15"/>
    <row r="601" s="2" customFormat="1" x14ac:dyDescent="0.15"/>
    <row r="602" s="2" customFormat="1" x14ac:dyDescent="0.15"/>
    <row r="603" s="2" customFormat="1" x14ac:dyDescent="0.15"/>
    <row r="604" s="2" customFormat="1" x14ac:dyDescent="0.15"/>
    <row r="605" s="2" customFormat="1" x14ac:dyDescent="0.15"/>
    <row r="606" s="2" customFormat="1" x14ac:dyDescent="0.15"/>
    <row r="607" s="2" customFormat="1" x14ac:dyDescent="0.15"/>
    <row r="608" s="2" customFormat="1" x14ac:dyDescent="0.15"/>
    <row r="609" s="2" customFormat="1" x14ac:dyDescent="0.15"/>
    <row r="610" s="2" customFormat="1" x14ac:dyDescent="0.15"/>
    <row r="611" s="2" customFormat="1" x14ac:dyDescent="0.15"/>
    <row r="612" s="2" customFormat="1" x14ac:dyDescent="0.15"/>
    <row r="613" s="2" customFormat="1" x14ac:dyDescent="0.15"/>
    <row r="614" s="2" customFormat="1" x14ac:dyDescent="0.15"/>
    <row r="615" s="2" customFormat="1" x14ac:dyDescent="0.15"/>
    <row r="616" s="2" customFormat="1" x14ac:dyDescent="0.15"/>
    <row r="617" s="2" customFormat="1" x14ac:dyDescent="0.15"/>
    <row r="618" s="2" customFormat="1" x14ac:dyDescent="0.15"/>
    <row r="619" s="2" customFormat="1" x14ac:dyDescent="0.15"/>
    <row r="620" s="2" customFormat="1" x14ac:dyDescent="0.15"/>
    <row r="621" s="2" customFormat="1" x14ac:dyDescent="0.15"/>
    <row r="622" s="2" customFormat="1" x14ac:dyDescent="0.15"/>
    <row r="623" s="2" customFormat="1" x14ac:dyDescent="0.15"/>
    <row r="624" s="2" customFormat="1" x14ac:dyDescent="0.15"/>
    <row r="625" s="2" customFormat="1" x14ac:dyDescent="0.15"/>
    <row r="626" s="2" customFormat="1" x14ac:dyDescent="0.15"/>
    <row r="627" s="2" customFormat="1" x14ac:dyDescent="0.15"/>
    <row r="628" s="2" customFormat="1" x14ac:dyDescent="0.15"/>
    <row r="629" s="2" customFormat="1" x14ac:dyDescent="0.15"/>
    <row r="630" s="2" customFormat="1" x14ac:dyDescent="0.15"/>
    <row r="631" s="2" customFormat="1" x14ac:dyDescent="0.15"/>
    <row r="632" s="2" customFormat="1" x14ac:dyDescent="0.15"/>
    <row r="633" s="2" customFormat="1" x14ac:dyDescent="0.15"/>
    <row r="634" s="2" customFormat="1" x14ac:dyDescent="0.15"/>
    <row r="635" s="2" customFormat="1" x14ac:dyDescent="0.15"/>
    <row r="636" s="2" customFormat="1" x14ac:dyDescent="0.15"/>
    <row r="637" s="2" customFormat="1" x14ac:dyDescent="0.15"/>
    <row r="638" s="2" customFormat="1" x14ac:dyDescent="0.15"/>
    <row r="639" s="2" customFormat="1" x14ac:dyDescent="0.15"/>
    <row r="640" s="2" customFormat="1" x14ac:dyDescent="0.15"/>
    <row r="641" s="2" customFormat="1" x14ac:dyDescent="0.15"/>
    <row r="642" s="2" customFormat="1" x14ac:dyDescent="0.15"/>
    <row r="643" s="2" customFormat="1" x14ac:dyDescent="0.15"/>
    <row r="644" s="2" customFormat="1" x14ac:dyDescent="0.15"/>
    <row r="645" s="2" customFormat="1" x14ac:dyDescent="0.15"/>
    <row r="646" s="2" customFormat="1" x14ac:dyDescent="0.15"/>
    <row r="647" s="2" customFormat="1" x14ac:dyDescent="0.15"/>
    <row r="648" s="2" customFormat="1" x14ac:dyDescent="0.15"/>
    <row r="649" s="2" customFormat="1" x14ac:dyDescent="0.15"/>
    <row r="650" s="2" customFormat="1" x14ac:dyDescent="0.15"/>
    <row r="651" s="2" customFormat="1" x14ac:dyDescent="0.15"/>
    <row r="652" s="2" customFormat="1" x14ac:dyDescent="0.15"/>
    <row r="653" s="2" customFormat="1" x14ac:dyDescent="0.15"/>
    <row r="654" s="2" customFormat="1" x14ac:dyDescent="0.15"/>
    <row r="655" s="2" customFormat="1" x14ac:dyDescent="0.15"/>
    <row r="656" s="2" customFormat="1" x14ac:dyDescent="0.15"/>
    <row r="657" s="2" customFormat="1" x14ac:dyDescent="0.15"/>
    <row r="658" s="2" customFormat="1" x14ac:dyDescent="0.15"/>
    <row r="659" s="2" customFormat="1" x14ac:dyDescent="0.15"/>
    <row r="660" s="2" customFormat="1" x14ac:dyDescent="0.15"/>
    <row r="661" s="2" customFormat="1" x14ac:dyDescent="0.15"/>
    <row r="662" s="2" customFormat="1" x14ac:dyDescent="0.15"/>
    <row r="663" s="2" customFormat="1" x14ac:dyDescent="0.15"/>
    <row r="664" s="2" customFormat="1" x14ac:dyDescent="0.15"/>
    <row r="665" s="2" customFormat="1" x14ac:dyDescent="0.15"/>
    <row r="666" s="2" customFormat="1" x14ac:dyDescent="0.15"/>
    <row r="667" s="2" customFormat="1" x14ac:dyDescent="0.15"/>
    <row r="668" s="2" customFormat="1" x14ac:dyDescent="0.15"/>
    <row r="669" s="2" customFormat="1" x14ac:dyDescent="0.15"/>
    <row r="670" s="2" customFormat="1" x14ac:dyDescent="0.15"/>
    <row r="671" s="2" customFormat="1" x14ac:dyDescent="0.15"/>
    <row r="672" s="2" customFormat="1" x14ac:dyDescent="0.15"/>
    <row r="673" s="2" customFormat="1" x14ac:dyDescent="0.15"/>
    <row r="674" s="2" customFormat="1" x14ac:dyDescent="0.15"/>
    <row r="675" s="2" customFormat="1" x14ac:dyDescent="0.15"/>
    <row r="676" s="2" customFormat="1" x14ac:dyDescent="0.15"/>
    <row r="677" s="2" customFormat="1" x14ac:dyDescent="0.15"/>
    <row r="678" s="2" customFormat="1" x14ac:dyDescent="0.15"/>
    <row r="679" s="2" customFormat="1" x14ac:dyDescent="0.15"/>
    <row r="680" s="2" customFormat="1" x14ac:dyDescent="0.15"/>
    <row r="681" s="2" customFormat="1" x14ac:dyDescent="0.15"/>
    <row r="682" s="2" customFormat="1" x14ac:dyDescent="0.15"/>
    <row r="683" s="2" customFormat="1" x14ac:dyDescent="0.15"/>
    <row r="684" s="2" customFormat="1" x14ac:dyDescent="0.15"/>
    <row r="685" s="2" customFormat="1" x14ac:dyDescent="0.15"/>
    <row r="686" s="2" customFormat="1" x14ac:dyDescent="0.15"/>
    <row r="687" s="2" customFormat="1" x14ac:dyDescent="0.15"/>
    <row r="688" s="2" customFormat="1" x14ac:dyDescent="0.15"/>
    <row r="689" s="2" customFormat="1" x14ac:dyDescent="0.15"/>
    <row r="690" s="2" customFormat="1" x14ac:dyDescent="0.15"/>
    <row r="691" s="2" customFormat="1" x14ac:dyDescent="0.15"/>
    <row r="692" s="2" customFormat="1" x14ac:dyDescent="0.15"/>
    <row r="693" s="2" customFormat="1" x14ac:dyDescent="0.15"/>
    <row r="694" s="2" customFormat="1" x14ac:dyDescent="0.15"/>
    <row r="695" s="2" customFormat="1" x14ac:dyDescent="0.15"/>
    <row r="696" s="2" customFormat="1" x14ac:dyDescent="0.15"/>
    <row r="697" s="2" customFormat="1" x14ac:dyDescent="0.15"/>
    <row r="698" s="2" customFormat="1" x14ac:dyDescent="0.15"/>
    <row r="699" s="2" customFormat="1" x14ac:dyDescent="0.15"/>
    <row r="700" s="2" customFormat="1" x14ac:dyDescent="0.15"/>
    <row r="701" s="2" customFormat="1" x14ac:dyDescent="0.15"/>
    <row r="702" s="2" customFormat="1" x14ac:dyDescent="0.15"/>
    <row r="703" s="2" customFormat="1" x14ac:dyDescent="0.15"/>
    <row r="704" s="2" customFormat="1" x14ac:dyDescent="0.15"/>
    <row r="705" s="2" customFormat="1" x14ac:dyDescent="0.15"/>
    <row r="706" s="2" customFormat="1" x14ac:dyDescent="0.15"/>
    <row r="707" s="2" customFormat="1" x14ac:dyDescent="0.15"/>
    <row r="708" s="2" customFormat="1" x14ac:dyDescent="0.15"/>
    <row r="709" s="2" customFormat="1" x14ac:dyDescent="0.15"/>
    <row r="710" s="2" customFormat="1" x14ac:dyDescent="0.15"/>
    <row r="711" s="2" customFormat="1" x14ac:dyDescent="0.15"/>
    <row r="712" s="2" customFormat="1" x14ac:dyDescent="0.15"/>
    <row r="713" s="2" customFormat="1" x14ac:dyDescent="0.15"/>
    <row r="714" s="2" customFormat="1" x14ac:dyDescent="0.15"/>
    <row r="715" s="2" customFormat="1" x14ac:dyDescent="0.15"/>
    <row r="716" s="2" customFormat="1" x14ac:dyDescent="0.15"/>
    <row r="717" s="2" customFormat="1" x14ac:dyDescent="0.15"/>
    <row r="718" s="2" customFormat="1" x14ac:dyDescent="0.15"/>
    <row r="719" s="2" customFormat="1" x14ac:dyDescent="0.15"/>
    <row r="720" s="2" customFormat="1" x14ac:dyDescent="0.15"/>
    <row r="721" s="2" customFormat="1" x14ac:dyDescent="0.15"/>
    <row r="722" s="2" customFormat="1" x14ac:dyDescent="0.15"/>
    <row r="723" s="2" customFormat="1" x14ac:dyDescent="0.15"/>
    <row r="724" s="2" customFormat="1" x14ac:dyDescent="0.15"/>
    <row r="725" s="2" customFormat="1" x14ac:dyDescent="0.15"/>
    <row r="726" s="2" customFormat="1" x14ac:dyDescent="0.15"/>
    <row r="727" s="2" customFormat="1" x14ac:dyDescent="0.15"/>
    <row r="728" s="2" customFormat="1" x14ac:dyDescent="0.15"/>
    <row r="729" s="2" customFormat="1" x14ac:dyDescent="0.15"/>
    <row r="730" s="2" customFormat="1" x14ac:dyDescent="0.15"/>
    <row r="731" s="2" customFormat="1" x14ac:dyDescent="0.15"/>
    <row r="732" s="2" customFormat="1" x14ac:dyDescent="0.15"/>
    <row r="733" s="2" customFormat="1" x14ac:dyDescent="0.15"/>
    <row r="734" s="2" customFormat="1" x14ac:dyDescent="0.15"/>
    <row r="735" s="2" customFormat="1" x14ac:dyDescent="0.15"/>
    <row r="736" s="2" customFormat="1" x14ac:dyDescent="0.15"/>
    <row r="737" s="2" customFormat="1" x14ac:dyDescent="0.15"/>
    <row r="738" s="2" customFormat="1" x14ac:dyDescent="0.15"/>
  </sheetData>
  <mergeCells count="4">
    <mergeCell ref="A2:O2"/>
    <mergeCell ref="B4:G4"/>
    <mergeCell ref="H4:L4"/>
    <mergeCell ref="A1:O1"/>
  </mergeCells>
  <printOptions horizontalCentered="1"/>
  <pageMargins left="0" right="0" top="0.5" bottom="0.5" header="0.3" footer="0.3"/>
  <pageSetup paperSize="5" firstPageNumber="6" orientation="landscape" useFirstPageNumber="1" r:id="rId1"/>
  <headerFooter>
    <oddFooter>&amp;C&amp;"Arial,Regular"&amp;P</oddFooter>
  </headerFooter>
  <rowBreaks count="2" manualBreakCount="2">
    <brk id="45" max="14" man="1"/>
    <brk id="84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139CC-EE36-4C33-83A8-A1F93F8E59B9}">
  <dimension ref="A1:AO843"/>
  <sheetViews>
    <sheetView showGridLines="0" tabSelected="1" zoomScale="120" zoomScaleNormal="120" workbookViewId="0">
      <pane ySplit="6" topLeftCell="A202" activePane="bottomLeft" state="frozen"/>
      <selection pane="bottomLeft" activeCell="A3" sqref="A3"/>
    </sheetView>
  </sheetViews>
  <sheetFormatPr defaultRowHeight="12" x14ac:dyDescent="0.15"/>
  <cols>
    <col min="1" max="1" width="7.75" customWidth="1"/>
    <col min="2" max="3" width="8.625" customWidth="1"/>
    <col min="4" max="4" width="9.75" customWidth="1"/>
    <col min="5" max="5" width="8.875" customWidth="1"/>
    <col min="6" max="6" width="9.375" customWidth="1"/>
    <col min="7" max="7" width="8.375" customWidth="1"/>
    <col min="8" max="8" width="8.25" customWidth="1"/>
    <col min="9" max="9" width="8.125" customWidth="1"/>
    <col min="10" max="11" width="8.625" customWidth="1"/>
    <col min="12" max="13" width="9.875" bestFit="1" customWidth="1"/>
    <col min="14" max="14" width="9.25" customWidth="1"/>
    <col min="15" max="15" width="11.25" customWidth="1"/>
    <col min="16" max="16" width="10.875" bestFit="1" customWidth="1"/>
  </cols>
  <sheetData>
    <row r="1" spans="1:41" s="32" customFormat="1" ht="15.75" customHeight="1" x14ac:dyDescent="0.25">
      <c r="A1" s="98" t="s">
        <v>78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</row>
    <row r="2" spans="1:41" s="32" customFormat="1" ht="15.75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</row>
    <row r="3" spans="1:41" s="32" customFormat="1" ht="15.75" x14ac:dyDescent="0.2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12" t="s">
        <v>31</v>
      </c>
    </row>
    <row r="4" spans="1:41" s="2" customFormat="1" ht="16.5" customHeight="1" x14ac:dyDescent="0.25">
      <c r="A4" s="58"/>
      <c r="B4" s="99" t="s">
        <v>35</v>
      </c>
      <c r="C4" s="99"/>
      <c r="D4" s="99"/>
      <c r="E4" s="99"/>
      <c r="F4" s="99"/>
      <c r="G4" s="99"/>
      <c r="H4" s="56"/>
      <c r="I4" s="77"/>
      <c r="J4" s="100" t="s">
        <v>36</v>
      </c>
      <c r="K4" s="100"/>
      <c r="L4" s="100"/>
      <c r="M4" s="100"/>
      <c r="N4" s="57"/>
      <c r="O4" s="76"/>
      <c r="P4" s="58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</row>
    <row r="5" spans="1:41" s="2" customFormat="1" ht="16.5" customHeight="1" x14ac:dyDescent="0.2">
      <c r="A5" s="60" t="s">
        <v>3</v>
      </c>
      <c r="B5" s="59"/>
      <c r="C5" s="59"/>
      <c r="D5" s="59"/>
      <c r="E5" s="59"/>
      <c r="F5" s="59"/>
      <c r="G5" s="59"/>
      <c r="H5" s="59"/>
      <c r="I5" s="78"/>
      <c r="J5" s="79"/>
      <c r="K5" s="59"/>
      <c r="L5" s="59"/>
      <c r="M5" s="79"/>
      <c r="N5" s="80"/>
      <c r="O5" s="60" t="s">
        <v>32</v>
      </c>
      <c r="P5" s="60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</row>
    <row r="6" spans="1:41" s="2" customFormat="1" ht="12.75" customHeight="1" x14ac:dyDescent="0.2">
      <c r="A6" s="61" t="s">
        <v>4</v>
      </c>
      <c r="B6" s="62" t="s">
        <v>5</v>
      </c>
      <c r="C6" s="62" t="s">
        <v>37</v>
      </c>
      <c r="D6" s="62" t="s">
        <v>38</v>
      </c>
      <c r="E6" s="61" t="s">
        <v>39</v>
      </c>
      <c r="F6" s="61" t="s">
        <v>40</v>
      </c>
      <c r="G6" s="62" t="s">
        <v>46</v>
      </c>
      <c r="H6" s="62" t="s">
        <v>81</v>
      </c>
      <c r="I6" s="62" t="s">
        <v>41</v>
      </c>
      <c r="J6" s="62" t="s">
        <v>42</v>
      </c>
      <c r="K6" s="61" t="s">
        <v>83</v>
      </c>
      <c r="L6" s="62" t="s">
        <v>84</v>
      </c>
      <c r="M6" s="62" t="s">
        <v>80</v>
      </c>
      <c r="N6" s="81" t="s">
        <v>41</v>
      </c>
      <c r="O6" s="62" t="s">
        <v>13</v>
      </c>
      <c r="P6" s="62" t="s">
        <v>45</v>
      </c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</row>
    <row r="7" spans="1:41" s="2" customFormat="1" ht="12.75" x14ac:dyDescent="0.2">
      <c r="A7" s="63">
        <v>2009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4"/>
      <c r="P7" s="5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</row>
    <row r="8" spans="1:41" s="2" customFormat="1" ht="12.75" x14ac:dyDescent="0.2">
      <c r="A8" s="19" t="s">
        <v>57</v>
      </c>
      <c r="B8" s="19">
        <v>17.5</v>
      </c>
      <c r="C8" s="19">
        <v>36</v>
      </c>
      <c r="D8" s="19">
        <v>204.5</v>
      </c>
      <c r="E8" s="19">
        <v>187.7</v>
      </c>
      <c r="F8" s="19">
        <v>13.3</v>
      </c>
      <c r="G8" s="19">
        <v>0</v>
      </c>
      <c r="H8" s="19">
        <v>0</v>
      </c>
      <c r="I8" s="19">
        <v>1</v>
      </c>
      <c r="J8" s="23">
        <v>3</v>
      </c>
      <c r="K8" s="19">
        <v>24.1</v>
      </c>
      <c r="L8" s="19">
        <v>258.7</v>
      </c>
      <c r="M8" s="19">
        <v>41.19</v>
      </c>
      <c r="N8" s="19">
        <v>11.510000000000005</v>
      </c>
      <c r="O8" s="19">
        <v>1140.5999999999999</v>
      </c>
      <c r="P8" s="68">
        <f>SUM(B8:O8)</f>
        <v>1939.1</v>
      </c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</row>
    <row r="9" spans="1:41" s="2" customFormat="1" ht="12.75" x14ac:dyDescent="0.2">
      <c r="A9" s="19" t="s">
        <v>58</v>
      </c>
      <c r="B9" s="19">
        <v>17.5</v>
      </c>
      <c r="C9" s="19">
        <v>36</v>
      </c>
      <c r="D9" s="19">
        <v>204.8</v>
      </c>
      <c r="E9" s="19">
        <v>187.2</v>
      </c>
      <c r="F9" s="19">
        <v>13.3</v>
      </c>
      <c r="G9" s="19">
        <v>0</v>
      </c>
      <c r="H9" s="19">
        <v>0</v>
      </c>
      <c r="I9" s="19">
        <v>14.8</v>
      </c>
      <c r="J9" s="23">
        <v>2.8</v>
      </c>
      <c r="K9" s="19">
        <v>23.9</v>
      </c>
      <c r="L9" s="19">
        <v>254.7</v>
      </c>
      <c r="M9" s="19">
        <v>42.03</v>
      </c>
      <c r="N9" s="19">
        <v>10.670000000000002</v>
      </c>
      <c r="O9" s="19">
        <v>1140.3</v>
      </c>
      <c r="P9" s="68">
        <f t="shared" ref="P9:P71" si="0">SUM(B9:O9)</f>
        <v>1948</v>
      </c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</row>
    <row r="10" spans="1:41" s="2" customFormat="1" ht="12.75" x14ac:dyDescent="0.2">
      <c r="A10" s="19" t="s">
        <v>47</v>
      </c>
      <c r="B10" s="19">
        <v>17.8</v>
      </c>
      <c r="C10" s="19">
        <v>36</v>
      </c>
      <c r="D10" s="19">
        <v>202.6</v>
      </c>
      <c r="E10" s="19">
        <v>186.8</v>
      </c>
      <c r="F10" s="19">
        <v>13</v>
      </c>
      <c r="G10" s="19">
        <v>0</v>
      </c>
      <c r="H10" s="19">
        <v>0</v>
      </c>
      <c r="I10" s="19">
        <v>14.7</v>
      </c>
      <c r="J10" s="23">
        <v>2.8</v>
      </c>
      <c r="K10" s="19">
        <v>24</v>
      </c>
      <c r="L10" s="19">
        <v>254.7</v>
      </c>
      <c r="M10" s="19">
        <v>42.07</v>
      </c>
      <c r="N10" s="19">
        <v>10.729999999999997</v>
      </c>
      <c r="O10" s="19">
        <v>1138.0999999999999</v>
      </c>
      <c r="P10" s="68">
        <f t="shared" si="0"/>
        <v>1943.3</v>
      </c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</row>
    <row r="11" spans="1:41" s="2" customFormat="1" ht="12.75" x14ac:dyDescent="0.2">
      <c r="A11" s="19" t="s">
        <v>48</v>
      </c>
      <c r="B11" s="19">
        <v>17.7</v>
      </c>
      <c r="C11" s="19">
        <v>35</v>
      </c>
      <c r="D11" s="19">
        <v>203.9</v>
      </c>
      <c r="E11" s="19">
        <v>186.4</v>
      </c>
      <c r="F11" s="19">
        <v>13.2</v>
      </c>
      <c r="G11" s="19">
        <v>0</v>
      </c>
      <c r="H11" s="19">
        <v>0</v>
      </c>
      <c r="I11" s="19">
        <v>14.9</v>
      </c>
      <c r="J11" s="23">
        <v>2.6</v>
      </c>
      <c r="K11" s="19">
        <v>24.7</v>
      </c>
      <c r="L11" s="19">
        <v>254.7</v>
      </c>
      <c r="M11" s="19">
        <v>47.81</v>
      </c>
      <c r="N11" s="19">
        <v>10.79</v>
      </c>
      <c r="O11" s="19">
        <v>1138.0999999999999</v>
      </c>
      <c r="P11" s="68">
        <f t="shared" si="0"/>
        <v>1949.7999999999997</v>
      </c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</row>
    <row r="12" spans="1:41" s="2" customFormat="1" ht="12.75" x14ac:dyDescent="0.2">
      <c r="A12" s="19" t="s">
        <v>49</v>
      </c>
      <c r="B12" s="19">
        <v>18.7</v>
      </c>
      <c r="C12" s="19">
        <v>34.299999999999997</v>
      </c>
      <c r="D12" s="19">
        <v>205.8</v>
      </c>
      <c r="E12" s="19">
        <v>184.7</v>
      </c>
      <c r="F12" s="19">
        <v>13</v>
      </c>
      <c r="G12" s="19">
        <v>0</v>
      </c>
      <c r="H12" s="19">
        <v>0</v>
      </c>
      <c r="I12" s="19">
        <v>15</v>
      </c>
      <c r="J12" s="23">
        <v>2.6</v>
      </c>
      <c r="K12" s="19">
        <v>24.9</v>
      </c>
      <c r="L12" s="19">
        <v>253</v>
      </c>
      <c r="M12" s="19">
        <v>45.2</v>
      </c>
      <c r="N12" s="19">
        <v>10</v>
      </c>
      <c r="O12" s="19">
        <v>1137.7</v>
      </c>
      <c r="P12" s="68">
        <f t="shared" si="0"/>
        <v>1944.9</v>
      </c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</row>
    <row r="13" spans="1:41" s="2" customFormat="1" ht="12.75" x14ac:dyDescent="0.2">
      <c r="A13" s="19" t="s">
        <v>50</v>
      </c>
      <c r="B13" s="19">
        <v>18.600000000000001</v>
      </c>
      <c r="C13" s="19">
        <v>34.299999999999997</v>
      </c>
      <c r="D13" s="19">
        <v>205.5</v>
      </c>
      <c r="E13" s="19">
        <v>187.8</v>
      </c>
      <c r="F13" s="19">
        <v>13.1</v>
      </c>
      <c r="G13" s="19">
        <v>0</v>
      </c>
      <c r="H13" s="19">
        <v>0</v>
      </c>
      <c r="I13" s="19">
        <v>15</v>
      </c>
      <c r="J13" s="23">
        <v>2.4</v>
      </c>
      <c r="K13" s="19">
        <v>24.6</v>
      </c>
      <c r="L13" s="19">
        <v>251.5</v>
      </c>
      <c r="M13" s="19">
        <v>42.55</v>
      </c>
      <c r="N13" s="19">
        <v>10.050000000000004</v>
      </c>
      <c r="O13" s="19">
        <v>1135.2</v>
      </c>
      <c r="P13" s="68">
        <f t="shared" si="0"/>
        <v>1940.6</v>
      </c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</row>
    <row r="14" spans="1:41" s="2" customFormat="1" ht="12.75" x14ac:dyDescent="0.2">
      <c r="A14" s="19" t="s">
        <v>51</v>
      </c>
      <c r="B14" s="19">
        <v>18.5</v>
      </c>
      <c r="C14" s="19">
        <v>32.200000000000003</v>
      </c>
      <c r="D14" s="19">
        <v>205.2</v>
      </c>
      <c r="E14" s="19">
        <v>187</v>
      </c>
      <c r="F14" s="19">
        <v>13.1</v>
      </c>
      <c r="G14" s="19">
        <v>0</v>
      </c>
      <c r="H14" s="19">
        <v>0</v>
      </c>
      <c r="I14" s="19">
        <v>15</v>
      </c>
      <c r="J14" s="23">
        <v>2.2000000000000002</v>
      </c>
      <c r="K14" s="19">
        <v>24.5</v>
      </c>
      <c r="L14" s="19">
        <v>290</v>
      </c>
      <c r="M14" s="19">
        <v>39.520000000000003</v>
      </c>
      <c r="N14" s="19">
        <v>10.379999999999995</v>
      </c>
      <c r="O14" s="19">
        <v>1135.3</v>
      </c>
      <c r="P14" s="68">
        <f t="shared" si="0"/>
        <v>1972.9</v>
      </c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</row>
    <row r="15" spans="1:41" s="2" customFormat="1" ht="12.75" x14ac:dyDescent="0.2">
      <c r="A15" s="19" t="s">
        <v>52</v>
      </c>
      <c r="B15" s="19">
        <v>18.8</v>
      </c>
      <c r="C15" s="19">
        <v>32.200000000000003</v>
      </c>
      <c r="D15" s="19">
        <v>207.8</v>
      </c>
      <c r="E15" s="19">
        <v>186.1</v>
      </c>
      <c r="F15" s="19">
        <v>13.3</v>
      </c>
      <c r="G15" s="19">
        <v>43.651178762880001</v>
      </c>
      <c r="H15" s="19">
        <v>0</v>
      </c>
      <c r="I15" s="19">
        <v>15.048821237120002</v>
      </c>
      <c r="J15" s="23">
        <v>2.1</v>
      </c>
      <c r="K15" s="19">
        <v>24.5</v>
      </c>
      <c r="L15" s="19">
        <v>286.10000000000002</v>
      </c>
      <c r="M15" s="19">
        <v>39.56</v>
      </c>
      <c r="N15" s="19">
        <v>9.5399999999999991</v>
      </c>
      <c r="O15" s="19">
        <v>1135.3</v>
      </c>
      <c r="P15" s="68">
        <f t="shared" si="0"/>
        <v>2014</v>
      </c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</row>
    <row r="16" spans="1:41" s="2" customFormat="1" ht="12.75" x14ac:dyDescent="0.2">
      <c r="A16" s="19" t="s">
        <v>59</v>
      </c>
      <c r="B16" s="19">
        <v>18.8</v>
      </c>
      <c r="C16" s="19">
        <v>32.200000000000003</v>
      </c>
      <c r="D16" s="19">
        <v>209.9</v>
      </c>
      <c r="E16" s="19">
        <v>187.9</v>
      </c>
      <c r="F16" s="19">
        <v>13.6</v>
      </c>
      <c r="G16" s="19">
        <v>56.702241588700005</v>
      </c>
      <c r="H16" s="19">
        <v>0</v>
      </c>
      <c r="I16" s="19">
        <v>14.997758411299998</v>
      </c>
      <c r="J16" s="23">
        <v>2.1</v>
      </c>
      <c r="K16" s="19">
        <v>24.6</v>
      </c>
      <c r="L16" s="19">
        <v>286</v>
      </c>
      <c r="M16" s="19">
        <v>39.56</v>
      </c>
      <c r="N16" s="19">
        <v>9.5399999999999991</v>
      </c>
      <c r="O16" s="19">
        <v>1132.7</v>
      </c>
      <c r="P16" s="68">
        <f t="shared" si="0"/>
        <v>2028.6</v>
      </c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</row>
    <row r="17" spans="1:41" s="2" customFormat="1" ht="12.75" x14ac:dyDescent="0.2">
      <c r="A17" s="19" t="s">
        <v>54</v>
      </c>
      <c r="B17" s="19">
        <v>18.8</v>
      </c>
      <c r="C17" s="19">
        <v>31.2</v>
      </c>
      <c r="D17" s="19">
        <v>207.6</v>
      </c>
      <c r="E17" s="19">
        <v>187.3</v>
      </c>
      <c r="F17" s="19">
        <v>13.4</v>
      </c>
      <c r="G17" s="19">
        <v>56.899794163900005</v>
      </c>
      <c r="H17" s="19">
        <v>0</v>
      </c>
      <c r="I17" s="19">
        <v>15.800205836099998</v>
      </c>
      <c r="J17" s="23">
        <v>2</v>
      </c>
      <c r="K17" s="19">
        <v>24.6</v>
      </c>
      <c r="L17" s="19">
        <v>284.39999999999998</v>
      </c>
      <c r="M17" s="19">
        <v>39.56</v>
      </c>
      <c r="N17" s="19">
        <v>9.4399999999999977</v>
      </c>
      <c r="O17" s="19">
        <v>1127.7</v>
      </c>
      <c r="P17" s="68">
        <f t="shared" si="0"/>
        <v>2018.7</v>
      </c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</row>
    <row r="18" spans="1:41" s="2" customFormat="1" ht="12.75" x14ac:dyDescent="0.2">
      <c r="A18" s="19" t="s">
        <v>55</v>
      </c>
      <c r="B18" s="19">
        <v>19</v>
      </c>
      <c r="C18" s="19">
        <v>30.6</v>
      </c>
      <c r="D18" s="19">
        <v>208.2</v>
      </c>
      <c r="E18" s="19">
        <v>187.1</v>
      </c>
      <c r="F18" s="19">
        <v>14.5</v>
      </c>
      <c r="G18" s="19">
        <v>57.625996714564991</v>
      </c>
      <c r="H18" s="19">
        <v>0</v>
      </c>
      <c r="I18" s="19">
        <v>15.974003285435003</v>
      </c>
      <c r="J18" s="23">
        <v>2</v>
      </c>
      <c r="K18" s="19">
        <v>24.7</v>
      </c>
      <c r="L18" s="19">
        <v>282.7</v>
      </c>
      <c r="M18" s="19">
        <v>39.53</v>
      </c>
      <c r="N18" s="19">
        <v>9.3699999999999974</v>
      </c>
      <c r="O18" s="19">
        <v>1127.5999999999999</v>
      </c>
      <c r="P18" s="68">
        <f t="shared" si="0"/>
        <v>2018.9</v>
      </c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</row>
    <row r="19" spans="1:41" s="2" customFormat="1" ht="12.75" x14ac:dyDescent="0.2">
      <c r="A19" s="19" t="s">
        <v>56</v>
      </c>
      <c r="B19" s="19">
        <v>17.899999999999999</v>
      </c>
      <c r="C19" s="19">
        <v>30.5</v>
      </c>
      <c r="D19" s="19">
        <v>211.7</v>
      </c>
      <c r="E19" s="19">
        <v>205.5</v>
      </c>
      <c r="F19" s="19">
        <v>14.5</v>
      </c>
      <c r="G19" s="19">
        <v>56.105289241900003</v>
      </c>
      <c r="H19" s="19">
        <v>0</v>
      </c>
      <c r="I19" s="19">
        <v>15.994710758099991</v>
      </c>
      <c r="J19" s="23">
        <v>1.7</v>
      </c>
      <c r="K19" s="19">
        <v>25.1</v>
      </c>
      <c r="L19" s="19">
        <v>281.10000000000002</v>
      </c>
      <c r="M19" s="19">
        <v>39.53</v>
      </c>
      <c r="N19" s="19">
        <v>9.269999999999996</v>
      </c>
      <c r="O19" s="19">
        <v>1125</v>
      </c>
      <c r="P19" s="68">
        <f t="shared" si="0"/>
        <v>2033.9</v>
      </c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</row>
    <row r="20" spans="1:41" s="2" customFormat="1" ht="12.75" x14ac:dyDescent="0.2">
      <c r="A20" s="63">
        <v>2010</v>
      </c>
      <c r="B20" s="5"/>
      <c r="C20" s="5"/>
      <c r="D20" s="5"/>
      <c r="E20" s="5"/>
      <c r="F20" s="5"/>
      <c r="G20" s="5"/>
      <c r="H20" s="5"/>
      <c r="I20" s="5"/>
      <c r="J20" s="5"/>
      <c r="K20" s="19"/>
      <c r="L20" s="19"/>
      <c r="M20" s="19"/>
      <c r="N20" s="19"/>
      <c r="O20" s="19"/>
      <c r="P20" s="68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</row>
    <row r="21" spans="1:41" s="2" customFormat="1" ht="12.75" x14ac:dyDescent="0.2">
      <c r="A21" s="19" t="s">
        <v>57</v>
      </c>
      <c r="B21" s="19">
        <v>17.100000000000001</v>
      </c>
      <c r="C21" s="19">
        <v>28.3</v>
      </c>
      <c r="D21" s="19">
        <v>212.6</v>
      </c>
      <c r="E21" s="19">
        <v>204.6</v>
      </c>
      <c r="F21" s="19">
        <v>14.5</v>
      </c>
      <c r="G21" s="19">
        <v>55.622233828174998</v>
      </c>
      <c r="H21" s="19">
        <v>0</v>
      </c>
      <c r="I21" s="19">
        <v>15.477766171824996</v>
      </c>
      <c r="J21" s="23">
        <v>1.5</v>
      </c>
      <c r="K21" s="19">
        <v>23.5</v>
      </c>
      <c r="L21" s="19">
        <v>279.7</v>
      </c>
      <c r="M21" s="19">
        <v>39.549999999999997</v>
      </c>
      <c r="N21" s="19">
        <v>8.9500000000000028</v>
      </c>
      <c r="O21" s="19">
        <v>1125</v>
      </c>
      <c r="P21" s="68">
        <f t="shared" si="0"/>
        <v>2026.4</v>
      </c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</row>
    <row r="22" spans="1:41" s="2" customFormat="1" ht="12.75" x14ac:dyDescent="0.2">
      <c r="A22" s="19" t="s">
        <v>58</v>
      </c>
      <c r="B22" s="19">
        <v>16.600000000000001</v>
      </c>
      <c r="C22" s="19">
        <v>28.3</v>
      </c>
      <c r="D22" s="19">
        <v>212.9</v>
      </c>
      <c r="E22" s="19">
        <v>205.1</v>
      </c>
      <c r="F22" s="19">
        <v>14.5</v>
      </c>
      <c r="G22" s="19">
        <v>54.848754655800001</v>
      </c>
      <c r="H22" s="19">
        <v>0</v>
      </c>
      <c r="I22" s="19">
        <v>15.251245344199994</v>
      </c>
      <c r="J22" s="23">
        <v>1.5</v>
      </c>
      <c r="K22" s="19">
        <v>23.4</v>
      </c>
      <c r="L22" s="19">
        <v>275.7</v>
      </c>
      <c r="M22" s="19">
        <v>39.590000000000003</v>
      </c>
      <c r="N22" s="19">
        <v>8.11</v>
      </c>
      <c r="O22" s="19">
        <v>1124</v>
      </c>
      <c r="P22" s="68">
        <f t="shared" si="0"/>
        <v>2019.8</v>
      </c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</row>
    <row r="23" spans="1:41" s="2" customFormat="1" ht="12.75" x14ac:dyDescent="0.2">
      <c r="A23" s="19" t="s">
        <v>47</v>
      </c>
      <c r="B23" s="19">
        <v>16.399999999999999</v>
      </c>
      <c r="C23" s="19">
        <v>28.3</v>
      </c>
      <c r="D23" s="19">
        <v>215.7</v>
      </c>
      <c r="E23" s="19">
        <v>204.9</v>
      </c>
      <c r="F23" s="19">
        <v>14.1</v>
      </c>
      <c r="G23" s="19">
        <v>54.335547422399998</v>
      </c>
      <c r="H23" s="19">
        <v>0</v>
      </c>
      <c r="I23" s="19">
        <v>15.064452577600008</v>
      </c>
      <c r="J23" s="23">
        <v>1.5</v>
      </c>
      <c r="K23" s="19">
        <v>23.4</v>
      </c>
      <c r="L23" s="19">
        <v>274.10000000000002</v>
      </c>
      <c r="M23" s="19">
        <v>39.64</v>
      </c>
      <c r="N23" s="19">
        <v>8.0600000000000023</v>
      </c>
      <c r="O23" s="19">
        <v>1121.2</v>
      </c>
      <c r="P23" s="68">
        <f t="shared" si="0"/>
        <v>2016.7</v>
      </c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</row>
    <row r="24" spans="1:41" s="2" customFormat="1" ht="12.75" x14ac:dyDescent="0.2">
      <c r="A24" s="19" t="s">
        <v>48</v>
      </c>
      <c r="B24" s="19">
        <v>16.2</v>
      </c>
      <c r="C24" s="19">
        <v>27.2</v>
      </c>
      <c r="D24" s="19">
        <v>217</v>
      </c>
      <c r="E24" s="19">
        <v>205.4</v>
      </c>
      <c r="F24" s="19">
        <v>15</v>
      </c>
      <c r="G24" s="19">
        <v>54.080643759924996</v>
      </c>
      <c r="H24" s="19">
        <v>0</v>
      </c>
      <c r="I24" s="19">
        <v>15.019356240074998</v>
      </c>
      <c r="J24" s="23">
        <v>1.4</v>
      </c>
      <c r="K24" s="19">
        <v>23</v>
      </c>
      <c r="L24" s="19">
        <v>274.10000000000002</v>
      </c>
      <c r="M24" s="19">
        <v>39.71</v>
      </c>
      <c r="N24" s="19">
        <v>7.990000000000002</v>
      </c>
      <c r="O24" s="19">
        <v>1121.2</v>
      </c>
      <c r="P24" s="68">
        <f t="shared" si="0"/>
        <v>2017.3000000000002</v>
      </c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</row>
    <row r="25" spans="1:41" s="2" customFormat="1" ht="12.75" x14ac:dyDescent="0.2">
      <c r="A25" s="19" t="s">
        <v>49</v>
      </c>
      <c r="B25" s="19">
        <v>15</v>
      </c>
      <c r="C25" s="19">
        <v>26.6</v>
      </c>
      <c r="D25" s="19">
        <v>218.7</v>
      </c>
      <c r="E25" s="19">
        <v>203.6</v>
      </c>
      <c r="F25" s="19">
        <v>14.8</v>
      </c>
      <c r="G25" s="19">
        <v>52.764073948299995</v>
      </c>
      <c r="H25" s="19">
        <v>0</v>
      </c>
      <c r="I25" s="19">
        <v>14.735926051700005</v>
      </c>
      <c r="J25" s="23">
        <v>1.4</v>
      </c>
      <c r="K25" s="19">
        <v>22.8</v>
      </c>
      <c r="L25" s="19">
        <v>272.39999999999998</v>
      </c>
      <c r="M25" s="19">
        <v>39.64</v>
      </c>
      <c r="N25" s="19">
        <v>8.0600000000000023</v>
      </c>
      <c r="O25" s="19">
        <v>1120.9000000000001</v>
      </c>
      <c r="P25" s="68">
        <f t="shared" si="0"/>
        <v>2011.4</v>
      </c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</row>
    <row r="26" spans="1:41" s="2" customFormat="1" ht="12.75" x14ac:dyDescent="0.2">
      <c r="A26" s="19" t="s">
        <v>50</v>
      </c>
      <c r="B26" s="19">
        <v>14.7</v>
      </c>
      <c r="C26" s="19">
        <v>26.6</v>
      </c>
      <c r="D26" s="19">
        <v>221.1</v>
      </c>
      <c r="E26" s="19">
        <v>203.7</v>
      </c>
      <c r="F26" s="19">
        <v>14.8</v>
      </c>
      <c r="G26" s="19">
        <v>52.927627439000005</v>
      </c>
      <c r="H26" s="19">
        <v>1</v>
      </c>
      <c r="I26" s="19">
        <v>13.672372560999989</v>
      </c>
      <c r="J26" s="23">
        <v>1.4</v>
      </c>
      <c r="K26" s="19">
        <v>22.3</v>
      </c>
      <c r="L26" s="19">
        <v>290.8</v>
      </c>
      <c r="M26" s="19">
        <v>39.68</v>
      </c>
      <c r="N26" s="19">
        <v>8.0200000000000031</v>
      </c>
      <c r="O26" s="19">
        <v>1119.0999999999999</v>
      </c>
      <c r="P26" s="68">
        <f t="shared" si="0"/>
        <v>2029.7999999999997</v>
      </c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</row>
    <row r="27" spans="1:41" s="2" customFormat="1" ht="12.75" x14ac:dyDescent="0.2">
      <c r="A27" s="19" t="s">
        <v>51</v>
      </c>
      <c r="B27" s="19">
        <v>15.5</v>
      </c>
      <c r="C27" s="19">
        <v>24.5</v>
      </c>
      <c r="D27" s="19">
        <v>221</v>
      </c>
      <c r="E27" s="19">
        <v>208.2</v>
      </c>
      <c r="F27" s="19">
        <v>14.8</v>
      </c>
      <c r="G27" s="19">
        <v>54.345568205200003</v>
      </c>
      <c r="H27" s="19">
        <v>1</v>
      </c>
      <c r="I27" s="19">
        <v>14.754431794799991</v>
      </c>
      <c r="J27" s="23">
        <v>1.3</v>
      </c>
      <c r="K27" s="19">
        <v>22</v>
      </c>
      <c r="L27" s="19">
        <v>289.39999999999998</v>
      </c>
      <c r="M27" s="19">
        <v>39.68</v>
      </c>
      <c r="N27" s="19">
        <v>7.32</v>
      </c>
      <c r="O27" s="19">
        <v>1119.3</v>
      </c>
      <c r="P27" s="68">
        <f t="shared" si="0"/>
        <v>2033.1</v>
      </c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</row>
    <row r="28" spans="1:41" s="2" customFormat="1" ht="12.75" x14ac:dyDescent="0.2">
      <c r="A28" s="19" t="s">
        <v>52</v>
      </c>
      <c r="B28" s="19">
        <v>15.1</v>
      </c>
      <c r="C28" s="19">
        <v>24.5</v>
      </c>
      <c r="D28" s="19">
        <v>222.2</v>
      </c>
      <c r="E28" s="19">
        <v>207.8</v>
      </c>
      <c r="F28" s="19">
        <v>15.6</v>
      </c>
      <c r="G28" s="19">
        <v>54.001640624099998</v>
      </c>
      <c r="H28" s="19">
        <v>1</v>
      </c>
      <c r="I28" s="19">
        <v>14.698359375900004</v>
      </c>
      <c r="J28" s="23">
        <v>1.3</v>
      </c>
      <c r="K28" s="19">
        <v>22</v>
      </c>
      <c r="L28" s="19">
        <v>285.39999999999998</v>
      </c>
      <c r="M28" s="19">
        <v>39.729999999999997</v>
      </c>
      <c r="N28" s="19">
        <v>6.470000000000006</v>
      </c>
      <c r="O28" s="19">
        <v>1119.3</v>
      </c>
      <c r="P28" s="68">
        <f t="shared" si="0"/>
        <v>2029.1</v>
      </c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</row>
    <row r="29" spans="1:41" s="2" customFormat="1" ht="12.75" x14ac:dyDescent="0.2">
      <c r="A29" s="19" t="s">
        <v>59</v>
      </c>
      <c r="B29" s="19">
        <v>16.3</v>
      </c>
      <c r="C29" s="19">
        <v>24.5</v>
      </c>
      <c r="D29" s="19">
        <v>223.3</v>
      </c>
      <c r="E29" s="19">
        <v>208.1</v>
      </c>
      <c r="F29" s="19">
        <v>15.2</v>
      </c>
      <c r="G29" s="19">
        <v>55.693631905624997</v>
      </c>
      <c r="H29" s="19">
        <v>1</v>
      </c>
      <c r="I29" s="19">
        <v>15.106368094375</v>
      </c>
      <c r="J29" s="23">
        <v>1.3</v>
      </c>
      <c r="K29" s="19">
        <v>22.2</v>
      </c>
      <c r="L29" s="19">
        <v>283.7</v>
      </c>
      <c r="M29" s="19">
        <v>39.61</v>
      </c>
      <c r="N29" s="19">
        <v>6.490000000000002</v>
      </c>
      <c r="O29" s="19">
        <v>1116.5</v>
      </c>
      <c r="P29" s="68">
        <f t="shared" si="0"/>
        <v>2029</v>
      </c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</row>
    <row r="30" spans="1:41" s="2" customFormat="1" ht="12" customHeight="1" x14ac:dyDescent="0.2">
      <c r="A30" s="19" t="s">
        <v>54</v>
      </c>
      <c r="B30" s="19">
        <v>16.3</v>
      </c>
      <c r="C30" s="19">
        <v>23.5</v>
      </c>
      <c r="D30" s="19">
        <v>221.3</v>
      </c>
      <c r="E30" s="19">
        <v>207.7</v>
      </c>
      <c r="F30" s="19">
        <v>15</v>
      </c>
      <c r="G30" s="19">
        <v>56.251878978859999</v>
      </c>
      <c r="H30" s="19">
        <v>1</v>
      </c>
      <c r="I30" s="19">
        <v>15.248121021140001</v>
      </c>
      <c r="J30" s="23">
        <v>1.1000000000000001</v>
      </c>
      <c r="K30" s="19">
        <v>22.2</v>
      </c>
      <c r="L30" s="19">
        <v>283.7</v>
      </c>
      <c r="M30" s="19">
        <v>39.51</v>
      </c>
      <c r="N30" s="19">
        <v>6.2899999999999991</v>
      </c>
      <c r="O30" s="19">
        <v>1116.4000000000001</v>
      </c>
      <c r="P30" s="68">
        <f t="shared" si="0"/>
        <v>2025.5000000000002</v>
      </c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</row>
    <row r="31" spans="1:41" s="2" customFormat="1" ht="12.75" x14ac:dyDescent="0.2">
      <c r="A31" s="19" t="s">
        <v>55</v>
      </c>
      <c r="B31" s="19">
        <v>15.3</v>
      </c>
      <c r="C31" s="19">
        <v>22.8</v>
      </c>
      <c r="D31" s="19">
        <v>226.9</v>
      </c>
      <c r="E31" s="19">
        <v>206.1</v>
      </c>
      <c r="F31" s="19">
        <v>14.8</v>
      </c>
      <c r="G31" s="19">
        <v>54.6053927878</v>
      </c>
      <c r="H31" s="19">
        <v>1</v>
      </c>
      <c r="I31" s="19">
        <v>14.694607212199998</v>
      </c>
      <c r="J31" s="23">
        <v>1.1000000000000001</v>
      </c>
      <c r="K31" s="19">
        <v>22.1</v>
      </c>
      <c r="L31" s="19">
        <v>282.39999999999998</v>
      </c>
      <c r="M31" s="19">
        <v>39.479999999999997</v>
      </c>
      <c r="N31" s="19">
        <v>6.32</v>
      </c>
      <c r="O31" s="19">
        <v>1116.3</v>
      </c>
      <c r="P31" s="68">
        <f t="shared" si="0"/>
        <v>2023.9</v>
      </c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</row>
    <row r="32" spans="1:41" s="2" customFormat="1" ht="12.75" x14ac:dyDescent="0.2">
      <c r="A32" s="19" t="s">
        <v>56</v>
      </c>
      <c r="B32" s="19">
        <v>15.4</v>
      </c>
      <c r="C32" s="19">
        <v>22.6</v>
      </c>
      <c r="D32" s="19">
        <v>228.3</v>
      </c>
      <c r="E32" s="19">
        <v>208.6</v>
      </c>
      <c r="F32" s="19">
        <v>14.8</v>
      </c>
      <c r="G32" s="19">
        <v>55.115379055299996</v>
      </c>
      <c r="H32" s="19">
        <v>1</v>
      </c>
      <c r="I32" s="19">
        <v>15.984620944699998</v>
      </c>
      <c r="J32" s="23">
        <v>1.1000000000000001</v>
      </c>
      <c r="K32" s="19">
        <v>23.9</v>
      </c>
      <c r="L32" s="19">
        <v>280.89999999999998</v>
      </c>
      <c r="M32" s="19">
        <v>39.36</v>
      </c>
      <c r="N32" s="19">
        <v>6.0399999999999991</v>
      </c>
      <c r="O32" s="19">
        <v>1112.3</v>
      </c>
      <c r="P32" s="68">
        <f t="shared" si="0"/>
        <v>2025.3999999999999</v>
      </c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</row>
    <row r="33" spans="1:41" s="2" customFormat="1" ht="12.75" x14ac:dyDescent="0.2">
      <c r="A33" s="63">
        <v>2011</v>
      </c>
      <c r="B33" s="19"/>
      <c r="C33" s="19"/>
      <c r="D33" s="19"/>
      <c r="E33" s="19"/>
      <c r="F33" s="19"/>
      <c r="G33" s="19"/>
      <c r="H33" s="19"/>
      <c r="I33" s="19"/>
      <c r="J33" s="23"/>
      <c r="K33" s="19"/>
      <c r="L33" s="19"/>
      <c r="M33" s="19"/>
      <c r="N33" s="19"/>
      <c r="O33" s="19"/>
      <c r="P33" s="68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</row>
    <row r="34" spans="1:41" s="2" customFormat="1" ht="12.75" x14ac:dyDescent="0.2">
      <c r="A34" s="19" t="s">
        <v>57</v>
      </c>
      <c r="B34" s="19">
        <v>15.9</v>
      </c>
      <c r="C34" s="19">
        <v>23.6</v>
      </c>
      <c r="D34" s="19">
        <v>224.7</v>
      </c>
      <c r="E34" s="19">
        <v>207.7</v>
      </c>
      <c r="F34" s="19">
        <v>14.8</v>
      </c>
      <c r="G34" s="19">
        <v>55.899505309400006</v>
      </c>
      <c r="H34" s="19">
        <v>1</v>
      </c>
      <c r="I34" s="19">
        <v>16.0004946906</v>
      </c>
      <c r="J34" s="23">
        <v>1.1000000000000001</v>
      </c>
      <c r="K34" s="19">
        <v>21.2</v>
      </c>
      <c r="L34" s="19">
        <v>279.39999999999998</v>
      </c>
      <c r="M34" s="19">
        <v>39.380000000000003</v>
      </c>
      <c r="N34" s="19">
        <v>5.2199999999999989</v>
      </c>
      <c r="O34" s="19">
        <v>1113.0999999999999</v>
      </c>
      <c r="P34" s="68">
        <f t="shared" si="0"/>
        <v>2019</v>
      </c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</row>
    <row r="35" spans="1:41" s="2" customFormat="1" ht="12.75" x14ac:dyDescent="0.2">
      <c r="A35" s="19" t="s">
        <v>58</v>
      </c>
      <c r="B35" s="19">
        <v>16</v>
      </c>
      <c r="C35" s="19">
        <v>22.3</v>
      </c>
      <c r="D35" s="19">
        <v>226.4</v>
      </c>
      <c r="E35" s="19">
        <v>206.9</v>
      </c>
      <c r="F35" s="19">
        <v>15.1</v>
      </c>
      <c r="G35" s="19">
        <v>56.297115655500001</v>
      </c>
      <c r="H35" s="19">
        <v>1</v>
      </c>
      <c r="I35" s="19">
        <v>16.202884344499999</v>
      </c>
      <c r="J35" s="23">
        <v>1.1000000000000001</v>
      </c>
      <c r="K35" s="19">
        <v>21.3</v>
      </c>
      <c r="L35" s="19">
        <v>275.5</v>
      </c>
      <c r="M35" s="19">
        <v>39.26</v>
      </c>
      <c r="N35" s="19">
        <v>4.3400000000000034</v>
      </c>
      <c r="O35" s="19">
        <v>1113.0999999999999</v>
      </c>
      <c r="P35" s="68">
        <f t="shared" si="0"/>
        <v>2014.8</v>
      </c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</row>
    <row r="36" spans="1:41" s="2" customFormat="1" ht="12.75" x14ac:dyDescent="0.2">
      <c r="A36" s="19" t="s">
        <v>47</v>
      </c>
      <c r="B36" s="19">
        <v>16.5</v>
      </c>
      <c r="C36" s="19">
        <v>22.3</v>
      </c>
      <c r="D36" s="19">
        <v>228.5</v>
      </c>
      <c r="E36" s="19">
        <v>206.6</v>
      </c>
      <c r="F36" s="19">
        <v>15.2</v>
      </c>
      <c r="G36" s="19">
        <v>56.742682604999999</v>
      </c>
      <c r="H36" s="19">
        <v>1</v>
      </c>
      <c r="I36" s="19">
        <v>16.657317395000007</v>
      </c>
      <c r="J36" s="23">
        <v>1.1000000000000001</v>
      </c>
      <c r="K36" s="19">
        <v>24.6</v>
      </c>
      <c r="L36" s="19">
        <v>273.8</v>
      </c>
      <c r="M36" s="19">
        <v>39.1</v>
      </c>
      <c r="N36" s="19">
        <v>4.2999999999999972</v>
      </c>
      <c r="O36" s="19">
        <v>1110.0999999999999</v>
      </c>
      <c r="P36" s="68">
        <f t="shared" si="0"/>
        <v>2016.5</v>
      </c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</row>
    <row r="37" spans="1:41" s="2" customFormat="1" ht="12.75" x14ac:dyDescent="0.2">
      <c r="A37" s="19" t="s">
        <v>48</v>
      </c>
      <c r="B37" s="19">
        <v>17</v>
      </c>
      <c r="C37" s="19">
        <v>21.2</v>
      </c>
      <c r="D37" s="19">
        <v>225.8</v>
      </c>
      <c r="E37" s="19">
        <v>221.1</v>
      </c>
      <c r="F37" s="19">
        <v>15.1</v>
      </c>
      <c r="G37" s="19">
        <v>58.011743169599995</v>
      </c>
      <c r="H37" s="19">
        <v>1</v>
      </c>
      <c r="I37" s="19">
        <v>16.88825683040001</v>
      </c>
      <c r="J37" s="23">
        <v>0.9</v>
      </c>
      <c r="K37" s="19">
        <v>25</v>
      </c>
      <c r="L37" s="19">
        <v>273.8</v>
      </c>
      <c r="M37" s="19">
        <v>38.96</v>
      </c>
      <c r="N37" s="19">
        <v>4.240000000000002</v>
      </c>
      <c r="O37" s="19">
        <v>1110.0999999999999</v>
      </c>
      <c r="P37" s="68">
        <f t="shared" si="0"/>
        <v>2029.1</v>
      </c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</row>
    <row r="38" spans="1:41" s="2" customFormat="1" ht="12.75" x14ac:dyDescent="0.2">
      <c r="A38" s="19" t="s">
        <v>49</v>
      </c>
      <c r="B38" s="19">
        <v>16.600000000000001</v>
      </c>
      <c r="C38" s="19">
        <v>20.8</v>
      </c>
      <c r="D38" s="19">
        <v>227</v>
      </c>
      <c r="E38" s="19">
        <v>219.2</v>
      </c>
      <c r="F38" s="19">
        <v>14.5</v>
      </c>
      <c r="G38" s="19">
        <v>57.289173152700002</v>
      </c>
      <c r="H38" s="19">
        <v>1</v>
      </c>
      <c r="I38" s="19">
        <v>16.710826847299998</v>
      </c>
      <c r="J38" s="23">
        <v>0.9</v>
      </c>
      <c r="K38" s="19">
        <v>25.2</v>
      </c>
      <c r="L38" s="19">
        <v>292.5</v>
      </c>
      <c r="M38" s="19">
        <v>38.89</v>
      </c>
      <c r="N38" s="19">
        <v>4.3100000000000023</v>
      </c>
      <c r="O38" s="19">
        <v>1110.0999999999999</v>
      </c>
      <c r="P38" s="68">
        <f t="shared" si="0"/>
        <v>2045</v>
      </c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</row>
    <row r="39" spans="1:41" s="2" customFormat="1" ht="12.75" x14ac:dyDescent="0.2">
      <c r="A39" s="19" t="s">
        <v>50</v>
      </c>
      <c r="B39" s="19">
        <v>18.899999999999999</v>
      </c>
      <c r="C39" s="19">
        <v>21.3</v>
      </c>
      <c r="D39" s="19">
        <v>235.5</v>
      </c>
      <c r="E39" s="19">
        <v>219.2</v>
      </c>
      <c r="F39" s="19">
        <v>15.6</v>
      </c>
      <c r="G39" s="19">
        <v>57.277720829499998</v>
      </c>
      <c r="H39" s="19">
        <v>1</v>
      </c>
      <c r="I39" s="19">
        <v>16.922279170500005</v>
      </c>
      <c r="J39" s="23">
        <v>0.9</v>
      </c>
      <c r="K39" s="19">
        <v>24.9</v>
      </c>
      <c r="L39" s="19">
        <v>290.89999999999998</v>
      </c>
      <c r="M39" s="19">
        <v>38.72</v>
      </c>
      <c r="N39" s="19">
        <v>4.3800000000000026</v>
      </c>
      <c r="O39" s="19">
        <v>1119.3</v>
      </c>
      <c r="P39" s="68">
        <f t="shared" si="0"/>
        <v>2064.8000000000002</v>
      </c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</row>
    <row r="40" spans="1:41" s="2" customFormat="1" ht="12.75" x14ac:dyDescent="0.2">
      <c r="A40" s="19" t="s">
        <v>51</v>
      </c>
      <c r="B40" s="19">
        <v>18.5</v>
      </c>
      <c r="C40" s="19">
        <v>21.5</v>
      </c>
      <c r="D40" s="19">
        <v>232.8</v>
      </c>
      <c r="E40" s="19">
        <v>220.4</v>
      </c>
      <c r="F40" s="19">
        <v>16</v>
      </c>
      <c r="G40" s="19">
        <v>57.22582749</v>
      </c>
      <c r="H40" s="19">
        <v>1</v>
      </c>
      <c r="I40" s="19">
        <v>16.874172509999994</v>
      </c>
      <c r="J40" s="23">
        <v>0.9</v>
      </c>
      <c r="K40" s="19">
        <v>24.7</v>
      </c>
      <c r="L40" s="19">
        <v>289.2</v>
      </c>
      <c r="M40" s="19">
        <v>38.72</v>
      </c>
      <c r="N40" s="19">
        <v>3.6799999999999997</v>
      </c>
      <c r="O40" s="19">
        <v>1119.3</v>
      </c>
      <c r="P40" s="68">
        <f t="shared" si="0"/>
        <v>2060.8000000000002</v>
      </c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</row>
    <row r="41" spans="1:41" s="2" customFormat="1" ht="12.75" x14ac:dyDescent="0.2">
      <c r="A41" s="19" t="s">
        <v>52</v>
      </c>
      <c r="B41" s="19">
        <v>18.600000000000001</v>
      </c>
      <c r="C41" s="19">
        <v>21</v>
      </c>
      <c r="D41" s="19">
        <v>237.4</v>
      </c>
      <c r="E41" s="19">
        <v>219.5</v>
      </c>
      <c r="F41" s="19">
        <v>16.2</v>
      </c>
      <c r="G41" s="19">
        <v>57.5965964536</v>
      </c>
      <c r="H41" s="19">
        <v>1</v>
      </c>
      <c r="I41" s="19">
        <v>17.003403546399994</v>
      </c>
      <c r="J41" s="23">
        <v>0.9</v>
      </c>
      <c r="K41" s="19">
        <v>25.1</v>
      </c>
      <c r="L41" s="19">
        <v>285.3</v>
      </c>
      <c r="M41" s="19">
        <v>38.42</v>
      </c>
      <c r="N41" s="19">
        <v>3.6799999999999997</v>
      </c>
      <c r="O41" s="19">
        <v>1117.7</v>
      </c>
      <c r="P41" s="68">
        <f t="shared" si="0"/>
        <v>2059.4</v>
      </c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</row>
    <row r="42" spans="1:41" s="2" customFormat="1" ht="12.75" x14ac:dyDescent="0.2">
      <c r="A42" s="19" t="s">
        <v>59</v>
      </c>
      <c r="B42" s="19">
        <v>17.5</v>
      </c>
      <c r="C42" s="19">
        <v>21</v>
      </c>
      <c r="D42" s="19">
        <v>238.1</v>
      </c>
      <c r="E42" s="19">
        <v>218.7</v>
      </c>
      <c r="F42" s="19">
        <v>16.2</v>
      </c>
      <c r="G42" s="19">
        <v>55.888052986199995</v>
      </c>
      <c r="H42" s="19">
        <v>1</v>
      </c>
      <c r="I42" s="19">
        <v>17.111947013800005</v>
      </c>
      <c r="J42" s="23">
        <v>0.9</v>
      </c>
      <c r="K42" s="19">
        <v>24.8</v>
      </c>
      <c r="L42" s="19">
        <v>283.60000000000002</v>
      </c>
      <c r="M42" s="19">
        <v>38.42</v>
      </c>
      <c r="N42" s="19">
        <v>3.6799999999999997</v>
      </c>
      <c r="O42" s="19">
        <v>1114.5999999999999</v>
      </c>
      <c r="P42" s="68">
        <f t="shared" si="0"/>
        <v>2051.5</v>
      </c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</row>
    <row r="43" spans="1:41" s="2" customFormat="1" ht="12.75" x14ac:dyDescent="0.2">
      <c r="A43" s="19" t="s">
        <v>54</v>
      </c>
      <c r="B43" s="19">
        <v>17.5</v>
      </c>
      <c r="C43" s="19">
        <v>19.899999999999999</v>
      </c>
      <c r="D43" s="19">
        <v>235.5</v>
      </c>
      <c r="E43" s="19">
        <v>218.7</v>
      </c>
      <c r="F43" s="19">
        <v>15.7</v>
      </c>
      <c r="G43" s="19">
        <v>56.757069586020002</v>
      </c>
      <c r="H43" s="19">
        <v>1</v>
      </c>
      <c r="I43" s="19">
        <v>19.242930413979998</v>
      </c>
      <c r="J43" s="23">
        <v>0.7</v>
      </c>
      <c r="K43" s="19">
        <v>24.8</v>
      </c>
      <c r="L43" s="19">
        <v>283.60000000000002</v>
      </c>
      <c r="M43" s="19">
        <v>38.32</v>
      </c>
      <c r="N43" s="19">
        <v>3.7800000000000011</v>
      </c>
      <c r="O43" s="19">
        <v>1114</v>
      </c>
      <c r="P43" s="68">
        <f t="shared" si="0"/>
        <v>2049.5</v>
      </c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</row>
    <row r="44" spans="1:41" s="2" customFormat="1" ht="12.75" x14ac:dyDescent="0.2">
      <c r="A44" s="19" t="s">
        <v>55</v>
      </c>
      <c r="B44" s="19">
        <v>18</v>
      </c>
      <c r="C44" s="19">
        <v>19.3</v>
      </c>
      <c r="D44" s="19">
        <v>237.1</v>
      </c>
      <c r="E44" s="19">
        <v>218.3</v>
      </c>
      <c r="F44" s="19">
        <v>17.5</v>
      </c>
      <c r="G44" s="19">
        <v>55.528020575599996</v>
      </c>
      <c r="H44" s="19">
        <v>1</v>
      </c>
      <c r="I44" s="19">
        <v>18.87197942440001</v>
      </c>
      <c r="J44" s="23">
        <v>0.7</v>
      </c>
      <c r="K44" s="19">
        <v>24.6</v>
      </c>
      <c r="L44" s="19">
        <v>282.3</v>
      </c>
      <c r="M44" s="19">
        <v>38.21</v>
      </c>
      <c r="N44" s="19">
        <v>3.8900000000000006</v>
      </c>
      <c r="O44" s="19">
        <v>1113.7</v>
      </c>
      <c r="P44" s="68">
        <f t="shared" si="0"/>
        <v>2049</v>
      </c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</row>
    <row r="45" spans="1:41" s="2" customFormat="1" ht="12.75" x14ac:dyDescent="0.2">
      <c r="A45" s="19" t="s">
        <v>56</v>
      </c>
      <c r="B45" s="19">
        <v>16.3</v>
      </c>
      <c r="C45" s="19">
        <v>19.5</v>
      </c>
      <c r="D45" s="19">
        <v>238.6</v>
      </c>
      <c r="E45" s="19">
        <v>220.4</v>
      </c>
      <c r="F45" s="19">
        <v>17.600000000000001</v>
      </c>
      <c r="G45" s="19">
        <v>54.945025747700001</v>
      </c>
      <c r="H45" s="19">
        <v>1</v>
      </c>
      <c r="I45" s="19">
        <v>17.454974252300005</v>
      </c>
      <c r="J45" s="23">
        <v>0.7</v>
      </c>
      <c r="K45" s="19">
        <v>24</v>
      </c>
      <c r="L45" s="19">
        <v>280.7</v>
      </c>
      <c r="M45" s="19">
        <v>38.090000000000003</v>
      </c>
      <c r="N45" s="19">
        <v>3.6099999999999994</v>
      </c>
      <c r="O45" s="19">
        <v>1111.5999999999999</v>
      </c>
      <c r="P45" s="68">
        <f t="shared" si="0"/>
        <v>2044.5</v>
      </c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</row>
    <row r="46" spans="1:41" s="2" customFormat="1" ht="12.75" x14ac:dyDescent="0.2">
      <c r="A46" s="63">
        <v>2012</v>
      </c>
      <c r="B46" s="19"/>
      <c r="C46" s="19"/>
      <c r="D46" s="19"/>
      <c r="E46" s="19"/>
      <c r="F46" s="19"/>
      <c r="G46" s="19"/>
      <c r="H46" s="19"/>
      <c r="I46" s="19"/>
      <c r="J46" s="23"/>
      <c r="K46" s="19"/>
      <c r="L46" s="19"/>
      <c r="M46" s="19"/>
      <c r="N46" s="19"/>
      <c r="O46" s="19"/>
      <c r="P46" s="68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</row>
    <row r="47" spans="1:41" s="2" customFormat="1" ht="12.75" x14ac:dyDescent="0.2">
      <c r="A47" s="19" t="s">
        <v>57</v>
      </c>
      <c r="B47" s="19">
        <v>16.399999999999999</v>
      </c>
      <c r="C47" s="19">
        <v>19.899999999999999</v>
      </c>
      <c r="D47" s="19">
        <v>235.4</v>
      </c>
      <c r="E47" s="19">
        <v>220.7</v>
      </c>
      <c r="F47" s="19">
        <v>18.27</v>
      </c>
      <c r="G47" s="19">
        <v>55.510824196544995</v>
      </c>
      <c r="H47" s="19">
        <v>1</v>
      </c>
      <c r="I47" s="19">
        <v>18.789175803455002</v>
      </c>
      <c r="J47" s="23">
        <v>0.7</v>
      </c>
      <c r="K47" s="19">
        <v>23.6</v>
      </c>
      <c r="L47" s="19">
        <v>279</v>
      </c>
      <c r="M47" s="19">
        <v>38.03</v>
      </c>
      <c r="N47" s="19">
        <v>3.0700000000000003</v>
      </c>
      <c r="O47" s="19">
        <v>1110.7</v>
      </c>
      <c r="P47" s="68">
        <f t="shared" si="0"/>
        <v>2041.0700000000002</v>
      </c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</row>
    <row r="48" spans="1:41" s="2" customFormat="1" ht="12.75" x14ac:dyDescent="0.2">
      <c r="A48" s="19" t="s">
        <v>58</v>
      </c>
      <c r="B48" s="19">
        <v>16.899999999999999</v>
      </c>
      <c r="C48" s="19">
        <v>19.899999999999999</v>
      </c>
      <c r="D48" s="19">
        <v>235.5</v>
      </c>
      <c r="E48" s="19">
        <v>221.2</v>
      </c>
      <c r="F48" s="19">
        <v>18.27</v>
      </c>
      <c r="G48" s="19">
        <v>55.687637330200005</v>
      </c>
      <c r="H48" s="19">
        <v>1</v>
      </c>
      <c r="I48" s="19">
        <v>18.91236266979999</v>
      </c>
      <c r="J48" s="23">
        <v>0.7</v>
      </c>
      <c r="K48" s="19">
        <v>23.6</v>
      </c>
      <c r="L48" s="19">
        <v>275</v>
      </c>
      <c r="M48" s="19">
        <v>37.840000000000003</v>
      </c>
      <c r="N48" s="19">
        <v>3.0599999999999952</v>
      </c>
      <c r="O48" s="19">
        <v>1110.7</v>
      </c>
      <c r="P48" s="68">
        <f t="shared" si="0"/>
        <v>2038.27</v>
      </c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</row>
    <row r="49" spans="1:41" s="2" customFormat="1" ht="12.75" x14ac:dyDescent="0.2">
      <c r="A49" s="19" t="s">
        <v>47</v>
      </c>
      <c r="B49" s="19">
        <v>16.600000000000001</v>
      </c>
      <c r="C49" s="19">
        <v>19.899999999999999</v>
      </c>
      <c r="D49" s="19">
        <v>237.3</v>
      </c>
      <c r="E49" s="19">
        <v>221.4</v>
      </c>
      <c r="F49" s="19">
        <v>17.899999999999999</v>
      </c>
      <c r="G49" s="19">
        <v>55.439622955900006</v>
      </c>
      <c r="H49" s="19">
        <v>1</v>
      </c>
      <c r="I49" s="19">
        <v>18.860377044099991</v>
      </c>
      <c r="J49" s="23">
        <v>0.7</v>
      </c>
      <c r="K49" s="19">
        <v>23.6</v>
      </c>
      <c r="L49" s="19">
        <v>275</v>
      </c>
      <c r="M49" s="19">
        <v>37.68</v>
      </c>
      <c r="N49" s="19">
        <v>3.2199999999999989</v>
      </c>
      <c r="O49" s="19">
        <v>1107.4000000000001</v>
      </c>
      <c r="P49" s="68">
        <f t="shared" si="0"/>
        <v>2036.0000000000002</v>
      </c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</row>
    <row r="50" spans="1:41" s="2" customFormat="1" ht="12.75" x14ac:dyDescent="0.2">
      <c r="A50" s="19" t="s">
        <v>48</v>
      </c>
      <c r="B50" s="19">
        <v>16.5</v>
      </c>
      <c r="C50" s="19">
        <v>19.399999999999999</v>
      </c>
      <c r="D50" s="19">
        <v>234.6</v>
      </c>
      <c r="E50" s="19">
        <v>221.7</v>
      </c>
      <c r="F50" s="19">
        <v>17.87</v>
      </c>
      <c r="G50" s="19">
        <v>55.491874180499998</v>
      </c>
      <c r="H50" s="19">
        <v>1</v>
      </c>
      <c r="I50" s="19">
        <v>18.508125819500002</v>
      </c>
      <c r="J50" s="23">
        <v>0.6</v>
      </c>
      <c r="K50" s="19">
        <v>23.8</v>
      </c>
      <c r="L50" s="19">
        <v>273.39999999999998</v>
      </c>
      <c r="M50" s="19">
        <v>37.4</v>
      </c>
      <c r="N50" s="19">
        <v>3.3000000000000043</v>
      </c>
      <c r="O50" s="19">
        <v>1106.8</v>
      </c>
      <c r="P50" s="68">
        <f t="shared" si="0"/>
        <v>2030.37</v>
      </c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</row>
    <row r="51" spans="1:41" s="2" customFormat="1" ht="12.75" x14ac:dyDescent="0.2">
      <c r="A51" s="19" t="s">
        <v>49</v>
      </c>
      <c r="B51" s="19">
        <v>14.6</v>
      </c>
      <c r="C51" s="19">
        <v>18.7</v>
      </c>
      <c r="D51" s="19">
        <v>235.2</v>
      </c>
      <c r="E51" s="19">
        <v>224.1</v>
      </c>
      <c r="F51" s="19">
        <v>18.36</v>
      </c>
      <c r="G51" s="19">
        <v>54.049955112599996</v>
      </c>
      <c r="H51" s="19">
        <v>1</v>
      </c>
      <c r="I51" s="19">
        <v>16.250044887400001</v>
      </c>
      <c r="J51" s="23">
        <v>0.6</v>
      </c>
      <c r="K51" s="19">
        <v>23.4</v>
      </c>
      <c r="L51" s="19">
        <v>292.10000000000002</v>
      </c>
      <c r="M51" s="19">
        <v>37.33</v>
      </c>
      <c r="N51" s="19">
        <v>2.5700000000000003</v>
      </c>
      <c r="O51" s="19">
        <v>1105.5999999999999</v>
      </c>
      <c r="P51" s="68">
        <f t="shared" si="0"/>
        <v>2043.8600000000001</v>
      </c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</row>
    <row r="52" spans="1:41" s="2" customFormat="1" ht="12.75" x14ac:dyDescent="0.2">
      <c r="A52" s="19" t="s">
        <v>50</v>
      </c>
      <c r="B52" s="19">
        <v>14.7</v>
      </c>
      <c r="C52" s="19">
        <v>18.7</v>
      </c>
      <c r="D52" s="19">
        <v>235.5</v>
      </c>
      <c r="E52" s="19">
        <v>225.1</v>
      </c>
      <c r="F52" s="19">
        <v>19.2</v>
      </c>
      <c r="G52" s="19">
        <v>54.310853350499997</v>
      </c>
      <c r="H52" s="19">
        <v>1</v>
      </c>
      <c r="I52" s="19">
        <v>16.389146649500006</v>
      </c>
      <c r="J52" s="23">
        <v>0.6</v>
      </c>
      <c r="K52" s="19">
        <v>23.5</v>
      </c>
      <c r="L52" s="19">
        <v>290.5</v>
      </c>
      <c r="M52" s="19">
        <v>37.15</v>
      </c>
      <c r="N52" s="19">
        <v>2.5500000000000043</v>
      </c>
      <c r="O52" s="19">
        <v>1102.0999999999999</v>
      </c>
      <c r="P52" s="68">
        <f t="shared" si="0"/>
        <v>2041.3</v>
      </c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</row>
    <row r="53" spans="1:41" s="2" customFormat="1" ht="12.75" x14ac:dyDescent="0.2">
      <c r="A53" s="19" t="s">
        <v>51</v>
      </c>
      <c r="B53" s="19">
        <v>14.36</v>
      </c>
      <c r="C53" s="19">
        <v>19.190000000000001</v>
      </c>
      <c r="D53" s="19">
        <v>233.18</v>
      </c>
      <c r="E53" s="19">
        <v>226.8</v>
      </c>
      <c r="F53" s="19">
        <v>20.5</v>
      </c>
      <c r="G53" s="19">
        <v>53.980883288299999</v>
      </c>
      <c r="H53" s="19">
        <v>1</v>
      </c>
      <c r="I53" s="19">
        <v>16.319116711699998</v>
      </c>
      <c r="J53" s="23">
        <v>0.6</v>
      </c>
      <c r="K53" s="19">
        <v>22.3</v>
      </c>
      <c r="L53" s="19">
        <v>288.8</v>
      </c>
      <c r="M53" s="19">
        <v>37.15</v>
      </c>
      <c r="N53" s="19">
        <v>2.3500000000000014</v>
      </c>
      <c r="O53" s="19">
        <v>1101.8</v>
      </c>
      <c r="P53" s="68">
        <f t="shared" si="0"/>
        <v>2038.33</v>
      </c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</row>
    <row r="54" spans="1:41" s="2" customFormat="1" ht="12.75" x14ac:dyDescent="0.2">
      <c r="A54" s="19" t="s">
        <v>52</v>
      </c>
      <c r="B54" s="19">
        <v>14.8</v>
      </c>
      <c r="C54" s="19">
        <v>19.2</v>
      </c>
      <c r="D54" s="19">
        <v>233.2</v>
      </c>
      <c r="E54" s="19">
        <v>226.8</v>
      </c>
      <c r="F54" s="19">
        <v>20.5</v>
      </c>
      <c r="G54" s="19">
        <v>54.470470105100006</v>
      </c>
      <c r="H54" s="19">
        <v>1</v>
      </c>
      <c r="I54" s="19">
        <v>14.629529894899989</v>
      </c>
      <c r="J54" s="23">
        <v>0.6</v>
      </c>
      <c r="K54" s="19">
        <v>22.5</v>
      </c>
      <c r="L54" s="19">
        <v>284.8</v>
      </c>
      <c r="M54" s="19">
        <v>36.85</v>
      </c>
      <c r="N54" s="19">
        <v>2.3500000000000014</v>
      </c>
      <c r="O54" s="19">
        <v>1100.0999999999999</v>
      </c>
      <c r="P54" s="68">
        <f t="shared" si="0"/>
        <v>2031.8</v>
      </c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</row>
    <row r="55" spans="1:41" s="2" customFormat="1" ht="12.75" x14ac:dyDescent="0.2">
      <c r="A55" s="19" t="s">
        <v>59</v>
      </c>
      <c r="B55" s="19">
        <v>15.1</v>
      </c>
      <c r="C55" s="19">
        <v>19.8</v>
      </c>
      <c r="D55" s="19">
        <v>234.1</v>
      </c>
      <c r="E55" s="19">
        <v>230.6</v>
      </c>
      <c r="F55" s="19">
        <v>21</v>
      </c>
      <c r="G55" s="19">
        <v>55.192682236900005</v>
      </c>
      <c r="H55" s="19">
        <v>0.96</v>
      </c>
      <c r="I55" s="19">
        <v>14.947317763099988</v>
      </c>
      <c r="J55" s="23">
        <v>0.6</v>
      </c>
      <c r="K55" s="19">
        <v>22.8</v>
      </c>
      <c r="L55" s="19">
        <v>283.2</v>
      </c>
      <c r="M55" s="19">
        <v>36.85</v>
      </c>
      <c r="N55" s="19">
        <v>2.3500000000000014</v>
      </c>
      <c r="O55" s="19">
        <v>1100.0999999999999</v>
      </c>
      <c r="P55" s="68">
        <f t="shared" si="0"/>
        <v>2037.6</v>
      </c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</row>
    <row r="56" spans="1:41" s="2" customFormat="1" ht="12.75" x14ac:dyDescent="0.2">
      <c r="A56" s="19" t="s">
        <v>54</v>
      </c>
      <c r="B56" s="19">
        <v>14.7</v>
      </c>
      <c r="C56" s="19">
        <v>20.6</v>
      </c>
      <c r="D56" s="19">
        <v>232.2</v>
      </c>
      <c r="E56" s="19">
        <v>231.4</v>
      </c>
      <c r="F56" s="19">
        <v>20.9</v>
      </c>
      <c r="G56" s="19">
        <v>55.134704850699997</v>
      </c>
      <c r="H56" s="19">
        <v>0.96</v>
      </c>
      <c r="I56" s="19">
        <v>14.605295149300005</v>
      </c>
      <c r="J56" s="23">
        <v>0.4</v>
      </c>
      <c r="K56" s="19">
        <v>22.8</v>
      </c>
      <c r="L56" s="19">
        <v>283.2</v>
      </c>
      <c r="M56" s="19">
        <v>36.75</v>
      </c>
      <c r="N56" s="19">
        <v>2.4500000000000028</v>
      </c>
      <c r="O56" s="19">
        <v>1100.0999999999999</v>
      </c>
      <c r="P56" s="68">
        <f t="shared" si="0"/>
        <v>2036.1999999999998</v>
      </c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</row>
    <row r="57" spans="1:41" s="2" customFormat="1" ht="12.75" x14ac:dyDescent="0.2">
      <c r="A57" s="19" t="s">
        <v>55</v>
      </c>
      <c r="B57" s="19">
        <v>15.121009000000001</v>
      </c>
      <c r="C57" s="19">
        <v>20.639727300000001</v>
      </c>
      <c r="D57" s="19">
        <v>234.17028019999998</v>
      </c>
      <c r="E57" s="19">
        <v>233.1</v>
      </c>
      <c r="F57" s="19">
        <v>21.197081899999997</v>
      </c>
      <c r="G57" s="19">
        <v>54.928563033100005</v>
      </c>
      <c r="H57" s="19">
        <v>0.96</v>
      </c>
      <c r="I57" s="19">
        <v>12.801143700000004</v>
      </c>
      <c r="J57" s="23">
        <v>0.38355079999999997</v>
      </c>
      <c r="K57" s="19">
        <v>22.7</v>
      </c>
      <c r="L57" s="19">
        <v>281.86651710000001</v>
      </c>
      <c r="M57" s="19">
        <v>36.64</v>
      </c>
      <c r="N57" s="19">
        <v>2.3570587999999901</v>
      </c>
      <c r="O57" s="19">
        <v>1099.9095743</v>
      </c>
      <c r="P57" s="68">
        <f t="shared" si="0"/>
        <v>2036.7745061331</v>
      </c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</row>
    <row r="58" spans="1:41" s="2" customFormat="1" ht="12.75" x14ac:dyDescent="0.2">
      <c r="A58" s="19" t="s">
        <v>56</v>
      </c>
      <c r="B58" s="19">
        <v>14.9</v>
      </c>
      <c r="C58" s="19">
        <v>21.5</v>
      </c>
      <c r="D58" s="19">
        <v>235.2</v>
      </c>
      <c r="E58" s="19">
        <v>234.1</v>
      </c>
      <c r="F58" s="19">
        <v>21.6</v>
      </c>
      <c r="G58" s="19">
        <v>55.004076789199999</v>
      </c>
      <c r="H58" s="19">
        <v>0.96</v>
      </c>
      <c r="I58" s="19">
        <v>14.5359232108</v>
      </c>
      <c r="J58" s="23">
        <v>0.4</v>
      </c>
      <c r="K58" s="19">
        <v>21.6</v>
      </c>
      <c r="L58" s="19">
        <v>280.3</v>
      </c>
      <c r="M58" s="19">
        <v>36.64</v>
      </c>
      <c r="N58" s="19">
        <v>2.759999999999998</v>
      </c>
      <c r="O58" s="19">
        <v>1091.2</v>
      </c>
      <c r="P58" s="68">
        <f t="shared" si="0"/>
        <v>2030.6999999999998</v>
      </c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</row>
    <row r="59" spans="1:41" ht="12.75" x14ac:dyDescent="0.2">
      <c r="A59" s="63">
        <v>2013</v>
      </c>
      <c r="B59" s="19"/>
      <c r="C59" s="19"/>
      <c r="D59" s="19"/>
      <c r="E59" s="19"/>
      <c r="F59" s="19"/>
      <c r="G59" s="19"/>
      <c r="H59" s="19"/>
      <c r="I59" s="19"/>
      <c r="J59" s="23"/>
      <c r="K59" s="19"/>
      <c r="L59" s="19"/>
      <c r="M59" s="19"/>
      <c r="N59" s="19"/>
      <c r="O59" s="19"/>
      <c r="P59" s="68"/>
    </row>
    <row r="60" spans="1:41" s="2" customFormat="1" ht="12.75" x14ac:dyDescent="0.2">
      <c r="A60" s="19" t="s">
        <v>57</v>
      </c>
      <c r="B60" s="19">
        <v>15.3</v>
      </c>
      <c r="C60" s="19">
        <v>21.5</v>
      </c>
      <c r="D60" s="19">
        <v>231.6</v>
      </c>
      <c r="E60" s="19">
        <v>233.3</v>
      </c>
      <c r="F60" s="19">
        <v>22.5</v>
      </c>
      <c r="G60" s="19">
        <v>55.162262003399995</v>
      </c>
      <c r="H60" s="19">
        <v>0.96</v>
      </c>
      <c r="I60" s="19">
        <v>14.477737996599998</v>
      </c>
      <c r="J60" s="23">
        <v>0.4</v>
      </c>
      <c r="K60" s="19">
        <v>21.6</v>
      </c>
      <c r="L60" s="19">
        <v>277.39999999999998</v>
      </c>
      <c r="M60" s="19">
        <v>36.46</v>
      </c>
      <c r="N60" s="19">
        <v>2.8399999999999963</v>
      </c>
      <c r="O60" s="19">
        <v>1091.2</v>
      </c>
      <c r="P60" s="68">
        <f t="shared" si="0"/>
        <v>2024.7000000000003</v>
      </c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</row>
    <row r="61" spans="1:41" s="2" customFormat="1" ht="12.75" x14ac:dyDescent="0.2">
      <c r="A61" s="19" t="s">
        <v>58</v>
      </c>
      <c r="B61" s="19">
        <v>14.9</v>
      </c>
      <c r="C61" s="19">
        <v>23</v>
      </c>
      <c r="D61" s="19">
        <v>233.3</v>
      </c>
      <c r="E61" s="19">
        <v>231.9</v>
      </c>
      <c r="F61" s="19">
        <v>23.2</v>
      </c>
      <c r="G61" s="19">
        <v>54.213508603299999</v>
      </c>
      <c r="H61" s="19">
        <v>0.96</v>
      </c>
      <c r="I61" s="19">
        <v>13.026491396700003</v>
      </c>
      <c r="J61" s="23">
        <v>0.4</v>
      </c>
      <c r="K61" s="19">
        <v>21.4</v>
      </c>
      <c r="L61" s="19">
        <v>276</v>
      </c>
      <c r="M61" s="19">
        <v>72.33</v>
      </c>
      <c r="N61" s="19">
        <v>2.269999999999996</v>
      </c>
      <c r="O61" s="19">
        <v>1089.5999999999999</v>
      </c>
      <c r="P61" s="68">
        <f t="shared" si="0"/>
        <v>2056.5</v>
      </c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</row>
    <row r="62" spans="1:41" s="2" customFormat="1" ht="12.75" x14ac:dyDescent="0.2">
      <c r="A62" s="19" t="s">
        <v>47</v>
      </c>
      <c r="B62" s="19">
        <v>14.5</v>
      </c>
      <c r="C62" s="19">
        <v>23.648734800000003</v>
      </c>
      <c r="D62" s="19">
        <v>233.85086779999997</v>
      </c>
      <c r="E62" s="19">
        <v>235.3</v>
      </c>
      <c r="F62" s="19">
        <v>23.100007600000001</v>
      </c>
      <c r="G62" s="19">
        <v>53.611903750199993</v>
      </c>
      <c r="H62" s="19">
        <v>0.96</v>
      </c>
      <c r="I62" s="19">
        <v>12.828096249800012</v>
      </c>
      <c r="J62" s="23">
        <v>0.38355079999999997</v>
      </c>
      <c r="K62" s="19">
        <v>22.1</v>
      </c>
      <c r="L62" s="19">
        <v>274.29445310000006</v>
      </c>
      <c r="M62" s="19">
        <v>72.16</v>
      </c>
      <c r="N62" s="19">
        <v>2.2400000000000091</v>
      </c>
      <c r="O62" s="19">
        <v>1057.8</v>
      </c>
      <c r="P62" s="68">
        <f t="shared" si="0"/>
        <v>2026.7776140999999</v>
      </c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</row>
    <row r="63" spans="1:41" s="2" customFormat="1" ht="12.75" x14ac:dyDescent="0.2">
      <c r="A63" s="19" t="s">
        <v>48</v>
      </c>
      <c r="B63" s="19">
        <v>14.782719199999999</v>
      </c>
      <c r="C63" s="19">
        <v>22.6139349</v>
      </c>
      <c r="D63" s="19">
        <v>229.46929029999998</v>
      </c>
      <c r="E63" s="19">
        <v>235.7</v>
      </c>
      <c r="F63" s="19">
        <v>23.342972000000003</v>
      </c>
      <c r="G63" s="19">
        <v>54.004861589999997</v>
      </c>
      <c r="H63" s="19">
        <v>3.66</v>
      </c>
      <c r="I63" s="19">
        <v>12.735138410000008</v>
      </c>
      <c r="J63" s="23">
        <v>0.19414300000000001</v>
      </c>
      <c r="K63" s="19">
        <v>21.8</v>
      </c>
      <c r="L63" s="19">
        <v>274.29445310000006</v>
      </c>
      <c r="M63" s="19">
        <v>71.88</v>
      </c>
      <c r="N63" s="19">
        <v>2.3200000000000074</v>
      </c>
      <c r="O63" s="19">
        <v>1057.8</v>
      </c>
      <c r="P63" s="68">
        <f t="shared" si="0"/>
        <v>2024.5975125</v>
      </c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</row>
    <row r="64" spans="1:41" s="2" customFormat="1" ht="12.75" x14ac:dyDescent="0.2">
      <c r="A64" s="19" t="s">
        <v>49</v>
      </c>
      <c r="B64" s="19">
        <v>13.7</v>
      </c>
      <c r="C64" s="19">
        <v>23.002432000000002</v>
      </c>
      <c r="D64" s="19">
        <v>231.9</v>
      </c>
      <c r="E64" s="19">
        <v>233.8</v>
      </c>
      <c r="F64" s="19">
        <v>32.795879199999995</v>
      </c>
      <c r="G64" s="19">
        <v>53.638566190150001</v>
      </c>
      <c r="H64" s="19">
        <v>3.66</v>
      </c>
      <c r="I64" s="19">
        <v>11.001433809849996</v>
      </c>
      <c r="J64" s="23">
        <v>0.19414300000000001</v>
      </c>
      <c r="K64" s="19">
        <v>22.5</v>
      </c>
      <c r="L64" s="19">
        <v>272.98563210000003</v>
      </c>
      <c r="M64" s="19">
        <v>101.01</v>
      </c>
      <c r="N64" s="19">
        <v>2.1899999999999977</v>
      </c>
      <c r="O64" s="19">
        <v>1057.8</v>
      </c>
      <c r="P64" s="68">
        <f t="shared" si="0"/>
        <v>2060.1780863000004</v>
      </c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</row>
    <row r="65" spans="1:41" s="2" customFormat="1" ht="12.75" x14ac:dyDescent="0.2">
      <c r="A65" s="19" t="s">
        <v>50</v>
      </c>
      <c r="B65" s="19">
        <v>13.8</v>
      </c>
      <c r="C65" s="19">
        <v>24.2019746</v>
      </c>
      <c r="D65" s="19">
        <v>235</v>
      </c>
      <c r="E65" s="19">
        <v>234.5</v>
      </c>
      <c r="F65" s="19">
        <v>34.6</v>
      </c>
      <c r="G65" s="19">
        <v>53.824487499600004</v>
      </c>
      <c r="H65" s="19">
        <v>3.66</v>
      </c>
      <c r="I65" s="19">
        <v>11.015512500399996</v>
      </c>
      <c r="J65" s="23">
        <v>0.19414300000000001</v>
      </c>
      <c r="K65" s="19">
        <v>22.5</v>
      </c>
      <c r="L65" s="19">
        <v>272.98563210000003</v>
      </c>
      <c r="M65" s="19">
        <v>100.84</v>
      </c>
      <c r="N65" s="19">
        <v>2.1599999999999966</v>
      </c>
      <c r="O65" s="19">
        <v>1057.8</v>
      </c>
      <c r="P65" s="68">
        <f t="shared" si="0"/>
        <v>2067.0817496999998</v>
      </c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</row>
    <row r="66" spans="1:41" s="2" customFormat="1" ht="12.75" x14ac:dyDescent="0.2">
      <c r="A66" s="19" t="s">
        <v>51</v>
      </c>
      <c r="B66" s="19">
        <v>13.8</v>
      </c>
      <c r="C66" s="19">
        <v>24.6</v>
      </c>
      <c r="D66" s="19">
        <v>231.7</v>
      </c>
      <c r="E66" s="19">
        <v>235.1</v>
      </c>
      <c r="F66" s="19">
        <v>36.4</v>
      </c>
      <c r="G66" s="19">
        <v>54.229613432799994</v>
      </c>
      <c r="H66" s="19">
        <v>4.66</v>
      </c>
      <c r="I66" s="19">
        <v>11.610386567200006</v>
      </c>
      <c r="J66" s="23">
        <v>0.2</v>
      </c>
      <c r="K66" s="19">
        <v>21.9</v>
      </c>
      <c r="L66" s="19">
        <v>268.5</v>
      </c>
      <c r="M66" s="19">
        <v>134.05000000000001</v>
      </c>
      <c r="N66" s="19">
        <v>1.75</v>
      </c>
      <c r="O66" s="19">
        <v>1057.8</v>
      </c>
      <c r="P66" s="68">
        <f t="shared" si="0"/>
        <v>2096.3000000000002</v>
      </c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</row>
    <row r="67" spans="1:41" s="2" customFormat="1" ht="12.75" x14ac:dyDescent="0.2">
      <c r="A67" s="19" t="s">
        <v>52</v>
      </c>
      <c r="B67" s="19">
        <v>13.8</v>
      </c>
      <c r="C67" s="19">
        <v>24.8</v>
      </c>
      <c r="D67" s="19">
        <v>234.4</v>
      </c>
      <c r="E67" s="19">
        <v>235.2</v>
      </c>
      <c r="F67" s="19">
        <v>36.9</v>
      </c>
      <c r="G67" s="19">
        <v>54.229613432799994</v>
      </c>
      <c r="H67" s="19">
        <v>4.66</v>
      </c>
      <c r="I67" s="19">
        <v>9.9103865672000033</v>
      </c>
      <c r="J67" s="23">
        <v>0.2</v>
      </c>
      <c r="K67" s="19">
        <v>22.1</v>
      </c>
      <c r="L67" s="19">
        <v>284.60000000000002</v>
      </c>
      <c r="M67" s="19">
        <v>133.75</v>
      </c>
      <c r="N67" s="19">
        <v>1.6500000000000057</v>
      </c>
      <c r="O67" s="19">
        <v>1056.2</v>
      </c>
      <c r="P67" s="68">
        <f t="shared" si="0"/>
        <v>2112.4000000000005</v>
      </c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</row>
    <row r="68" spans="1:41" s="2" customFormat="1" ht="12.75" x14ac:dyDescent="0.2">
      <c r="A68" s="19" t="s">
        <v>59</v>
      </c>
      <c r="B68" s="19">
        <v>14.2</v>
      </c>
      <c r="C68" s="19">
        <v>24.8</v>
      </c>
      <c r="D68" s="19">
        <v>237.1</v>
      </c>
      <c r="E68" s="19">
        <v>238.7</v>
      </c>
      <c r="F68" s="19">
        <v>36.5</v>
      </c>
      <c r="G68" s="19">
        <v>54.902437420799998</v>
      </c>
      <c r="H68" s="19">
        <v>4.58</v>
      </c>
      <c r="I68" s="19">
        <v>10.017562579200002</v>
      </c>
      <c r="J68" s="23">
        <v>0.2</v>
      </c>
      <c r="K68" s="19">
        <v>22.5</v>
      </c>
      <c r="L68" s="19">
        <v>282.89999999999998</v>
      </c>
      <c r="M68" s="19">
        <v>133.83000000000001</v>
      </c>
      <c r="N68" s="19">
        <v>1.6699999999999875</v>
      </c>
      <c r="O68" s="19">
        <v>1056.2</v>
      </c>
      <c r="P68" s="68">
        <f t="shared" si="0"/>
        <v>2118.1000000000004</v>
      </c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</row>
    <row r="69" spans="1:41" s="2" customFormat="1" ht="12.75" x14ac:dyDescent="0.2">
      <c r="A69" s="19" t="s">
        <v>54</v>
      </c>
      <c r="B69" s="19">
        <v>14.3</v>
      </c>
      <c r="C69" s="19">
        <v>24.1</v>
      </c>
      <c r="D69" s="19">
        <v>233.5</v>
      </c>
      <c r="E69" s="19">
        <v>239.2</v>
      </c>
      <c r="F69" s="19">
        <v>36.799999999999997</v>
      </c>
      <c r="G69" s="19">
        <v>55.044159920399998</v>
      </c>
      <c r="H69" s="19">
        <v>7.11</v>
      </c>
      <c r="I69" s="19">
        <v>9.5458400796000049</v>
      </c>
      <c r="J69" s="19">
        <v>0</v>
      </c>
      <c r="K69" s="19">
        <v>22.5</v>
      </c>
      <c r="L69" s="19">
        <v>285.39999999999998</v>
      </c>
      <c r="M69" s="19">
        <v>178.04</v>
      </c>
      <c r="N69" s="19">
        <v>1.6599999999999966</v>
      </c>
      <c r="O69" s="19">
        <v>1056.2</v>
      </c>
      <c r="P69" s="68">
        <f t="shared" si="0"/>
        <v>2163.4</v>
      </c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</row>
    <row r="70" spans="1:41" s="2" customFormat="1" ht="12.75" x14ac:dyDescent="0.2">
      <c r="A70" s="19" t="s">
        <v>55</v>
      </c>
      <c r="B70" s="19">
        <v>14.2</v>
      </c>
      <c r="C70" s="19">
        <v>23.4</v>
      </c>
      <c r="D70" s="19">
        <v>234.7</v>
      </c>
      <c r="E70" s="19">
        <v>238</v>
      </c>
      <c r="F70" s="19">
        <v>37.595349599999999</v>
      </c>
      <c r="G70" s="19">
        <v>54.942878437099999</v>
      </c>
      <c r="H70" s="19">
        <v>7.11</v>
      </c>
      <c r="I70" s="19">
        <v>9.7471215628999985</v>
      </c>
      <c r="J70" s="19">
        <v>0</v>
      </c>
      <c r="K70" s="19">
        <v>22.6</v>
      </c>
      <c r="L70" s="19">
        <v>284.10474710000005</v>
      </c>
      <c r="M70" s="19">
        <v>178.06</v>
      </c>
      <c r="N70" s="19">
        <v>1.6399999999999864</v>
      </c>
      <c r="O70" s="19">
        <v>1056.1943871999999</v>
      </c>
      <c r="P70" s="68">
        <f t="shared" si="0"/>
        <v>2162.2944839000002</v>
      </c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</row>
    <row r="71" spans="1:41" s="2" customFormat="1" ht="12.75" x14ac:dyDescent="0.2">
      <c r="A71" s="19" t="s">
        <v>56</v>
      </c>
      <c r="B71" s="19">
        <v>14.1</v>
      </c>
      <c r="C71" s="19">
        <v>23.8</v>
      </c>
      <c r="D71" s="19">
        <v>237.3</v>
      </c>
      <c r="E71" s="19">
        <v>240.6</v>
      </c>
      <c r="F71" s="19">
        <v>39.200000000000003</v>
      </c>
      <c r="G71" s="19">
        <v>55.114305399999999</v>
      </c>
      <c r="H71" s="19">
        <v>8.2100000000000009</v>
      </c>
      <c r="I71" s="19">
        <v>11.275694599999994</v>
      </c>
      <c r="J71" s="19">
        <v>0</v>
      </c>
      <c r="K71" s="19">
        <v>23.3</v>
      </c>
      <c r="L71" s="19">
        <v>280.7</v>
      </c>
      <c r="M71" s="19">
        <v>178</v>
      </c>
      <c r="N71" s="19">
        <v>1.5999999999999943</v>
      </c>
      <c r="O71" s="19">
        <v>1056.2</v>
      </c>
      <c r="P71" s="68">
        <f t="shared" si="0"/>
        <v>2169.3999999999996</v>
      </c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</row>
    <row r="72" spans="1:41" s="2" customFormat="1" ht="14.25" customHeight="1" x14ac:dyDescent="0.2">
      <c r="A72" s="63">
        <v>2014</v>
      </c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68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</row>
    <row r="73" spans="1:41" s="2" customFormat="1" ht="12.75" x14ac:dyDescent="0.2">
      <c r="A73" s="19" t="s">
        <v>57</v>
      </c>
      <c r="B73" s="19">
        <v>13.697044399999999</v>
      </c>
      <c r="C73" s="19">
        <v>23.766213</v>
      </c>
      <c r="D73" s="19">
        <v>232.82222200000001</v>
      </c>
      <c r="E73" s="19">
        <v>239.726811</v>
      </c>
      <c r="F73" s="19">
        <v>39.949365</v>
      </c>
      <c r="G73" s="19">
        <v>54.90673150517236</v>
      </c>
      <c r="H73" s="19">
        <v>8.2100000000000009</v>
      </c>
      <c r="I73" s="19">
        <v>10.283268494827645</v>
      </c>
      <c r="J73" s="19">
        <v>0</v>
      </c>
      <c r="K73" s="19">
        <v>22.238931999999998</v>
      </c>
      <c r="L73" s="19">
        <v>277.8</v>
      </c>
      <c r="M73" s="19">
        <v>196.66</v>
      </c>
      <c r="N73" s="19">
        <v>1.5912040000000047</v>
      </c>
      <c r="O73" s="19">
        <v>1056.2</v>
      </c>
      <c r="P73" s="68">
        <f t="shared" ref="P73:P134" si="1">SUM(B73:O73)</f>
        <v>2177.8517914000004</v>
      </c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</row>
    <row r="74" spans="1:41" s="2" customFormat="1" ht="12.75" x14ac:dyDescent="0.2">
      <c r="A74" s="19" t="s">
        <v>58</v>
      </c>
      <c r="B74" s="19">
        <v>13.993990999999999</v>
      </c>
      <c r="C74" s="19">
        <v>23.766213</v>
      </c>
      <c r="D74" s="19">
        <v>235.54084800000001</v>
      </c>
      <c r="E74" s="19">
        <v>239.15627499999999</v>
      </c>
      <c r="F74" s="19">
        <v>39.949365</v>
      </c>
      <c r="G74" s="19">
        <v>55.379140374000002</v>
      </c>
      <c r="H74" s="19">
        <v>9.7100000000000009</v>
      </c>
      <c r="I74" s="19">
        <v>8.5108596259999914</v>
      </c>
      <c r="J74" s="19">
        <v>0</v>
      </c>
      <c r="K74" s="19">
        <v>22.341555</v>
      </c>
      <c r="L74" s="19">
        <v>273.89999999999998</v>
      </c>
      <c r="M74" s="19">
        <v>196.62</v>
      </c>
      <c r="N74" s="19">
        <v>1.0625509999999849</v>
      </c>
      <c r="O74" s="19">
        <v>1053</v>
      </c>
      <c r="P74" s="68">
        <f t="shared" si="1"/>
        <v>2172.9307979999999</v>
      </c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</row>
    <row r="75" spans="1:41" s="2" customFormat="1" ht="12.75" x14ac:dyDescent="0.2">
      <c r="A75" s="19" t="s">
        <v>47</v>
      </c>
      <c r="B75" s="19">
        <v>13.96156</v>
      </c>
      <c r="C75" s="19">
        <v>24.000298999999998</v>
      </c>
      <c r="D75" s="19">
        <v>236.81322299999999</v>
      </c>
      <c r="E75" s="19">
        <v>238.85964899999999</v>
      </c>
      <c r="F75" s="19">
        <v>40.106686000000003</v>
      </c>
      <c r="G75" s="19">
        <v>55.315794532357451</v>
      </c>
      <c r="H75" s="19">
        <v>9.6199999999999992</v>
      </c>
      <c r="I75" s="19">
        <v>8.4642054676425413</v>
      </c>
      <c r="J75" s="19">
        <v>0</v>
      </c>
      <c r="K75" s="19">
        <v>22.553142999999999</v>
      </c>
      <c r="L75" s="19">
        <v>272.2</v>
      </c>
      <c r="M75" s="19">
        <v>210.4</v>
      </c>
      <c r="N75" s="19">
        <v>1.0540639999999826</v>
      </c>
      <c r="O75" s="19">
        <v>1053</v>
      </c>
      <c r="P75" s="68">
        <f t="shared" si="1"/>
        <v>2186.3486240000002</v>
      </c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</row>
    <row r="76" spans="1:41" s="2" customFormat="1" ht="12.75" x14ac:dyDescent="0.2">
      <c r="A76" s="19" t="s">
        <v>48</v>
      </c>
      <c r="B76" s="19">
        <v>13.980712</v>
      </c>
      <c r="C76" s="19">
        <v>22.965499000000001</v>
      </c>
      <c r="D76" s="19">
        <v>233.73559599999999</v>
      </c>
      <c r="E76" s="19">
        <v>237.883522</v>
      </c>
      <c r="F76" s="19">
        <v>39.706685999999998</v>
      </c>
      <c r="G76" s="19">
        <v>55.461095882957451</v>
      </c>
      <c r="H76" s="19">
        <v>9.6199999999999992</v>
      </c>
      <c r="I76" s="19">
        <v>8.0189041170425437</v>
      </c>
      <c r="J76" s="19">
        <v>0</v>
      </c>
      <c r="K76" s="19">
        <v>22.425961000000001</v>
      </c>
      <c r="L76" s="19">
        <v>272.2</v>
      </c>
      <c r="M76" s="19">
        <v>210.25</v>
      </c>
      <c r="N76" s="19">
        <v>1.0569680000000119</v>
      </c>
      <c r="O76" s="19">
        <v>1053</v>
      </c>
      <c r="P76" s="68">
        <f t="shared" si="1"/>
        <v>2180.3049440000004</v>
      </c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</row>
    <row r="77" spans="1:41" s="2" customFormat="1" ht="12.75" x14ac:dyDescent="0.2">
      <c r="A77" s="19" t="s">
        <v>49</v>
      </c>
      <c r="B77" s="19">
        <v>12.950837999999999</v>
      </c>
      <c r="C77" s="19">
        <v>23.152761000000002</v>
      </c>
      <c r="D77" s="19">
        <v>235.45876000000001</v>
      </c>
      <c r="E77" s="19">
        <v>236.287238</v>
      </c>
      <c r="F77" s="19">
        <v>39.944457999999997</v>
      </c>
      <c r="G77" s="19">
        <v>55.131161788209994</v>
      </c>
      <c r="H77" s="19">
        <v>9.6199999999999992</v>
      </c>
      <c r="I77" s="19">
        <v>7.9488382117900098</v>
      </c>
      <c r="J77" s="19">
        <v>0</v>
      </c>
      <c r="K77" s="19">
        <v>22.631014</v>
      </c>
      <c r="L77" s="19">
        <v>270.88703809999998</v>
      </c>
      <c r="M77" s="19">
        <v>210.29</v>
      </c>
      <c r="N77" s="19">
        <v>1.0622910000000161</v>
      </c>
      <c r="O77" s="19">
        <v>1053.0041999999999</v>
      </c>
      <c r="P77" s="68">
        <f t="shared" si="1"/>
        <v>2178.3685980999999</v>
      </c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</row>
    <row r="78" spans="1:41" s="2" customFormat="1" ht="12.75" x14ac:dyDescent="0.2">
      <c r="A78" s="19" t="s">
        <v>50</v>
      </c>
      <c r="B78" s="19">
        <v>12.78007</v>
      </c>
      <c r="C78" s="19">
        <v>23.152761000000002</v>
      </c>
      <c r="D78" s="19">
        <v>237.92131599999999</v>
      </c>
      <c r="E78" s="19">
        <v>236.320572</v>
      </c>
      <c r="F78" s="19">
        <v>40.780437999999997</v>
      </c>
      <c r="G78" s="19">
        <v>55.325097934474506</v>
      </c>
      <c r="H78" s="19">
        <v>9.6199999999999992</v>
      </c>
      <c r="I78" s="19">
        <v>8.3549020655254775</v>
      </c>
      <c r="J78" s="19">
        <v>0</v>
      </c>
      <c r="K78" s="19">
        <v>21.751733000000002</v>
      </c>
      <c r="L78" s="19">
        <v>267.58703409999998</v>
      </c>
      <c r="M78" s="19">
        <v>210.26</v>
      </c>
      <c r="N78" s="19">
        <v>1.056225000000012</v>
      </c>
      <c r="O78" s="19">
        <v>1053.0041999999999</v>
      </c>
      <c r="P78" s="68">
        <f t="shared" si="1"/>
        <v>2177.9143490999995</v>
      </c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</row>
    <row r="79" spans="1:41" s="2" customFormat="1" ht="12.75" x14ac:dyDescent="0.2">
      <c r="A79" s="19" t="s">
        <v>51</v>
      </c>
      <c r="B79" s="19">
        <v>12.395844</v>
      </c>
      <c r="C79" s="19">
        <v>23.152761000000002</v>
      </c>
      <c r="D79" s="19">
        <v>234.37953899999999</v>
      </c>
      <c r="E79" s="19">
        <v>235.47822099999999</v>
      </c>
      <c r="F79" s="19">
        <v>40.780437999999997</v>
      </c>
      <c r="G79" s="19">
        <v>54.803303248100001</v>
      </c>
      <c r="H79" s="19">
        <v>10.96</v>
      </c>
      <c r="I79" s="19">
        <v>8.3366967518999928</v>
      </c>
      <c r="J79" s="19">
        <v>0</v>
      </c>
      <c r="K79" s="19">
        <v>21.852257000000002</v>
      </c>
      <c r="L79" s="19">
        <v>264.7</v>
      </c>
      <c r="M79" s="19">
        <v>263.86</v>
      </c>
      <c r="N79" s="19">
        <v>0.53119099999997843</v>
      </c>
      <c r="O79" s="19">
        <v>1053</v>
      </c>
      <c r="P79" s="68">
        <f t="shared" si="1"/>
        <v>2224.230251</v>
      </c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</row>
    <row r="80" spans="1:41" s="2" customFormat="1" ht="12.75" x14ac:dyDescent="0.2">
      <c r="A80" s="19" t="s">
        <v>52</v>
      </c>
      <c r="B80" s="19">
        <v>12.194075</v>
      </c>
      <c r="C80" s="19">
        <v>24.036397999999998</v>
      </c>
      <c r="D80" s="19">
        <v>236.57212200000001</v>
      </c>
      <c r="E80" s="19">
        <v>238.319254</v>
      </c>
      <c r="F80" s="19">
        <v>41.185333</v>
      </c>
      <c r="G80" s="19">
        <v>53.0593291558</v>
      </c>
      <c r="H80" s="19">
        <v>10.96</v>
      </c>
      <c r="I80" s="19">
        <v>8.3806708442000044</v>
      </c>
      <c r="J80" s="19">
        <v>0</v>
      </c>
      <c r="K80" s="19">
        <v>21.745041000000001</v>
      </c>
      <c r="L80" s="19">
        <v>260.7</v>
      </c>
      <c r="M80" s="19">
        <v>263.7</v>
      </c>
      <c r="N80" s="19">
        <v>0.5318110000000047</v>
      </c>
      <c r="O80" s="19">
        <v>1053</v>
      </c>
      <c r="P80" s="68">
        <f t="shared" si="1"/>
        <v>2224.3840340000002</v>
      </c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</row>
    <row r="81" spans="1:41" s="2" customFormat="1" ht="12.75" x14ac:dyDescent="0.2">
      <c r="A81" s="19" t="s">
        <v>59</v>
      </c>
      <c r="B81" s="19">
        <v>11.671141</v>
      </c>
      <c r="C81" s="19">
        <v>24.725797</v>
      </c>
      <c r="D81" s="19">
        <v>236.905824</v>
      </c>
      <c r="E81" s="19">
        <v>238.022628</v>
      </c>
      <c r="F81" s="19">
        <v>41.786002000000003</v>
      </c>
      <c r="G81" s="19">
        <v>53.0593291558</v>
      </c>
      <c r="H81" s="19">
        <v>10.8</v>
      </c>
      <c r="I81" s="19">
        <v>8.2406708442000074</v>
      </c>
      <c r="J81" s="19">
        <v>0</v>
      </c>
      <c r="K81" s="19">
        <v>21.863177</v>
      </c>
      <c r="L81" s="19">
        <v>259.05026600000002</v>
      </c>
      <c r="M81" s="19">
        <v>291.89</v>
      </c>
      <c r="N81" s="19">
        <v>0.52756900000002815</v>
      </c>
      <c r="O81" s="19">
        <v>1053</v>
      </c>
      <c r="P81" s="68">
        <f t="shared" si="1"/>
        <v>2251.5424039999998</v>
      </c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</row>
    <row r="82" spans="1:41" s="2" customFormat="1" ht="12.75" x14ac:dyDescent="0.2">
      <c r="A82" s="19" t="s">
        <v>54</v>
      </c>
      <c r="B82" s="19">
        <v>11.514101999999999</v>
      </c>
      <c r="C82" s="19">
        <v>23.690996999999999</v>
      </c>
      <c r="D82" s="19">
        <v>235.67057800000001</v>
      </c>
      <c r="E82" s="19">
        <v>236.63157699999999</v>
      </c>
      <c r="F82" s="19">
        <v>41.386001999999998</v>
      </c>
      <c r="G82" s="19">
        <v>52.907227988299994</v>
      </c>
      <c r="H82" s="19">
        <v>15.77</v>
      </c>
      <c r="I82" s="19">
        <v>7.8227720117000068</v>
      </c>
      <c r="J82" s="19">
        <v>0</v>
      </c>
      <c r="K82" s="19">
        <v>21.398149</v>
      </c>
      <c r="L82" s="19">
        <v>259.05026600000002</v>
      </c>
      <c r="M82" s="19">
        <v>292.01</v>
      </c>
      <c r="N82" s="19">
        <v>0.52634100000000217</v>
      </c>
      <c r="O82" s="19">
        <v>1053</v>
      </c>
      <c r="P82" s="68">
        <f t="shared" si="1"/>
        <v>2251.3780120000001</v>
      </c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</row>
    <row r="83" spans="1:41" s="2" customFormat="1" ht="12.75" x14ac:dyDescent="0.2">
      <c r="A83" s="19" t="s">
        <v>55</v>
      </c>
      <c r="B83" s="19">
        <v>11.478427999999999</v>
      </c>
      <c r="C83" s="19">
        <v>24.705981999999999</v>
      </c>
      <c r="D83" s="19">
        <v>236.621737</v>
      </c>
      <c r="E83" s="19">
        <v>234.685543</v>
      </c>
      <c r="F83" s="19">
        <v>42.306358000000003</v>
      </c>
      <c r="G83" s="19">
        <v>52.402967882399999</v>
      </c>
      <c r="H83" s="19">
        <v>15.77</v>
      </c>
      <c r="I83" s="19">
        <v>7.7270321175999932</v>
      </c>
      <c r="J83" s="19">
        <v>0</v>
      </c>
      <c r="K83" s="19">
        <v>21.869129999999998</v>
      </c>
      <c r="L83" s="19">
        <v>257.741445</v>
      </c>
      <c r="M83" s="19">
        <v>292.10000000000002</v>
      </c>
      <c r="N83" s="19">
        <v>0.529200000000003</v>
      </c>
      <c r="O83" s="19">
        <v>1053</v>
      </c>
      <c r="P83" s="68">
        <f t="shared" si="1"/>
        <v>2250.9378230000002</v>
      </c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</row>
    <row r="84" spans="1:41" s="2" customFormat="1" ht="12.75" x14ac:dyDescent="0.2">
      <c r="A84" s="19" t="s">
        <v>56</v>
      </c>
      <c r="B84" s="19">
        <v>10.973696</v>
      </c>
      <c r="C84" s="19">
        <v>24.705981999999999</v>
      </c>
      <c r="D84" s="19">
        <v>238.98830100000001</v>
      </c>
      <c r="E84" s="19">
        <v>240.597487</v>
      </c>
      <c r="F84" s="19">
        <v>42.609707999999998</v>
      </c>
      <c r="G84" s="19">
        <v>51.850751173099994</v>
      </c>
      <c r="H84" s="19">
        <v>15.77</v>
      </c>
      <c r="I84" s="19">
        <v>8.1792488269000039</v>
      </c>
      <c r="J84" s="19">
        <v>0</v>
      </c>
      <c r="K84" s="19">
        <v>22.056355</v>
      </c>
      <c r="L84" s="19">
        <v>254.441441</v>
      </c>
      <c r="M84" s="19">
        <v>292.11</v>
      </c>
      <c r="N84" s="19">
        <v>0.53170999999997548</v>
      </c>
      <c r="O84" s="19">
        <v>1053</v>
      </c>
      <c r="P84" s="68">
        <f t="shared" si="1"/>
        <v>2255.8146800000004</v>
      </c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</row>
    <row r="85" spans="1:41" s="72" customFormat="1" ht="12.75" x14ac:dyDescent="0.2">
      <c r="A85" s="63">
        <v>2015</v>
      </c>
      <c r="B85" s="67"/>
      <c r="C85" s="67"/>
      <c r="D85" s="67"/>
      <c r="E85" s="67"/>
      <c r="F85" s="67"/>
      <c r="G85" s="67"/>
      <c r="H85" s="67"/>
      <c r="I85" s="67"/>
      <c r="J85" s="70"/>
      <c r="K85" s="67"/>
      <c r="L85" s="67"/>
      <c r="M85" s="67"/>
      <c r="N85" s="67"/>
      <c r="O85" s="67"/>
      <c r="P85" s="68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  <c r="AJ85" s="71"/>
      <c r="AK85" s="71"/>
      <c r="AL85" s="71"/>
      <c r="AM85" s="71"/>
      <c r="AN85" s="71"/>
      <c r="AO85" s="71"/>
    </row>
    <row r="86" spans="1:41" s="72" customFormat="1" ht="12.75" x14ac:dyDescent="0.2">
      <c r="A86" s="63" t="s">
        <v>57</v>
      </c>
      <c r="B86" s="19">
        <v>10.111691200000001</v>
      </c>
      <c r="C86" s="19">
        <v>25.517944</v>
      </c>
      <c r="D86" s="19">
        <v>234.771163</v>
      </c>
      <c r="E86" s="19">
        <v>239.8</v>
      </c>
      <c r="F86" s="19">
        <v>43</v>
      </c>
      <c r="G86" s="19">
        <v>50.454641397999993</v>
      </c>
      <c r="H86" s="19">
        <v>15.77</v>
      </c>
      <c r="I86" s="19">
        <v>7.8753586020000022</v>
      </c>
      <c r="J86" s="19">
        <v>0</v>
      </c>
      <c r="K86" s="19">
        <v>20.924734000000001</v>
      </c>
      <c r="L86" s="19">
        <v>251.5296731</v>
      </c>
      <c r="M86" s="19">
        <v>292.89</v>
      </c>
      <c r="N86" s="19">
        <v>0</v>
      </c>
      <c r="O86" s="19">
        <v>1053.0041999999999</v>
      </c>
      <c r="P86" s="68">
        <f t="shared" si="1"/>
        <v>2245.6494052999997</v>
      </c>
      <c r="Q86" s="71"/>
      <c r="R86" s="71"/>
      <c r="S86" s="71"/>
      <c r="T86" s="71"/>
      <c r="U86" s="71"/>
      <c r="V86" s="71"/>
      <c r="W86" s="71"/>
      <c r="X86" s="71"/>
      <c r="Y86" s="71"/>
      <c r="Z86" s="71"/>
      <c r="AA86" s="71"/>
      <c r="AB86" s="71"/>
      <c r="AC86" s="71"/>
      <c r="AD86" s="71"/>
      <c r="AE86" s="71"/>
      <c r="AF86" s="71"/>
      <c r="AG86" s="71"/>
      <c r="AH86" s="71"/>
      <c r="AI86" s="71"/>
      <c r="AJ86" s="71"/>
      <c r="AK86" s="71"/>
      <c r="AL86" s="71"/>
      <c r="AM86" s="71"/>
      <c r="AN86" s="71"/>
      <c r="AO86" s="71"/>
    </row>
    <row r="87" spans="1:41" s="50" customFormat="1" ht="12.75" x14ac:dyDescent="0.2">
      <c r="A87" s="19" t="s">
        <v>58</v>
      </c>
      <c r="B87" s="19">
        <v>10</v>
      </c>
      <c r="C87" s="19">
        <v>27.043438999999999</v>
      </c>
      <c r="D87" s="19">
        <v>235.104241</v>
      </c>
      <c r="E87" s="19">
        <v>241</v>
      </c>
      <c r="F87" s="19">
        <v>43</v>
      </c>
      <c r="G87" s="19">
        <v>50.368391088899997</v>
      </c>
      <c r="H87" s="19">
        <v>16.079999999999998</v>
      </c>
      <c r="I87" s="19">
        <v>7.8516089111000014</v>
      </c>
      <c r="J87" s="19">
        <v>0</v>
      </c>
      <c r="K87" s="19">
        <v>20.930572000000002</v>
      </c>
      <c r="L87" s="19">
        <v>247.6</v>
      </c>
      <c r="M87" s="19">
        <v>322.58999999999997</v>
      </c>
      <c r="N87" s="19">
        <v>0</v>
      </c>
      <c r="O87" s="19">
        <v>1053</v>
      </c>
      <c r="P87" s="68">
        <f t="shared" si="1"/>
        <v>2274.568252</v>
      </c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  <c r="AH87" s="52"/>
      <c r="AI87" s="52"/>
      <c r="AJ87" s="52"/>
      <c r="AK87" s="52"/>
      <c r="AL87" s="52"/>
      <c r="AM87" s="52"/>
      <c r="AN87" s="52"/>
      <c r="AO87" s="52"/>
    </row>
    <row r="88" spans="1:41" s="50" customFormat="1" ht="12.75" x14ac:dyDescent="0.2">
      <c r="A88" s="19" t="s">
        <v>47</v>
      </c>
      <c r="B88" s="19">
        <v>9.6</v>
      </c>
      <c r="C88" s="19">
        <v>27.343060000000001</v>
      </c>
      <c r="D88" s="19">
        <v>235.70992899999999</v>
      </c>
      <c r="E88" s="19">
        <v>243.8</v>
      </c>
      <c r="F88" s="19">
        <v>42.9</v>
      </c>
      <c r="G88" s="19">
        <v>49.369891659900006</v>
      </c>
      <c r="H88" s="19">
        <v>18.989999999999998</v>
      </c>
      <c r="I88" s="19">
        <v>7.5401083401000015</v>
      </c>
      <c r="J88" s="19">
        <v>0</v>
      </c>
      <c r="K88" s="19">
        <v>20.618713</v>
      </c>
      <c r="L88" s="19">
        <v>246.9</v>
      </c>
      <c r="M88" s="19">
        <v>322.52999999999997</v>
      </c>
      <c r="N88" s="19">
        <v>0</v>
      </c>
      <c r="O88" s="19">
        <v>1053</v>
      </c>
      <c r="P88" s="68">
        <f t="shared" si="1"/>
        <v>2278.3017019999998</v>
      </c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2"/>
      <c r="AB88" s="52"/>
      <c r="AC88" s="52"/>
      <c r="AD88" s="52"/>
      <c r="AE88" s="52"/>
      <c r="AF88" s="52"/>
      <c r="AG88" s="52"/>
      <c r="AH88" s="52"/>
      <c r="AI88" s="52"/>
      <c r="AJ88" s="52"/>
      <c r="AK88" s="52"/>
      <c r="AL88" s="52"/>
      <c r="AM88" s="52"/>
      <c r="AN88" s="52"/>
      <c r="AO88" s="52"/>
    </row>
    <row r="89" spans="1:41" s="50" customFormat="1" ht="12.75" x14ac:dyDescent="0.2">
      <c r="A89" s="19" t="s">
        <v>48</v>
      </c>
      <c r="B89" s="19">
        <v>10</v>
      </c>
      <c r="C89" s="19">
        <v>26.989798</v>
      </c>
      <c r="D89" s="19">
        <v>232.00129200000001</v>
      </c>
      <c r="E89" s="19">
        <v>244.3</v>
      </c>
      <c r="F89" s="19">
        <v>43.5</v>
      </c>
      <c r="G89" s="19">
        <v>50.333676234199999</v>
      </c>
      <c r="H89" s="19">
        <v>18.989999999999998</v>
      </c>
      <c r="I89" s="19">
        <v>7.2763237657999973</v>
      </c>
      <c r="J89" s="19">
        <v>0</v>
      </c>
      <c r="K89" s="19">
        <v>20.567920999999998</v>
      </c>
      <c r="L89" s="19">
        <v>246.9</v>
      </c>
      <c r="M89" s="19">
        <v>322.58999999999997</v>
      </c>
      <c r="N89" s="19">
        <v>0</v>
      </c>
      <c r="O89" s="19">
        <v>1053</v>
      </c>
      <c r="P89" s="68">
        <f t="shared" si="1"/>
        <v>2276.4490109999997</v>
      </c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52"/>
      <c r="AB89" s="52"/>
      <c r="AC89" s="52"/>
      <c r="AD89" s="52"/>
      <c r="AE89" s="52"/>
      <c r="AF89" s="52"/>
      <c r="AG89" s="52"/>
      <c r="AH89" s="52"/>
      <c r="AI89" s="52"/>
      <c r="AJ89" s="52"/>
      <c r="AK89" s="52"/>
      <c r="AL89" s="52"/>
      <c r="AM89" s="52"/>
      <c r="AN89" s="52"/>
      <c r="AO89" s="52"/>
    </row>
    <row r="90" spans="1:41" s="50" customFormat="1" ht="12.75" x14ac:dyDescent="0.2">
      <c r="A90" s="19" t="s">
        <v>49</v>
      </c>
      <c r="B90" s="19">
        <v>9.8000000000000007</v>
      </c>
      <c r="C90" s="19">
        <v>26.883178000000001</v>
      </c>
      <c r="D90" s="19">
        <v>234.90128100000001</v>
      </c>
      <c r="E90" s="19">
        <v>241.2</v>
      </c>
      <c r="F90" s="19">
        <v>43.4</v>
      </c>
      <c r="G90" s="19">
        <v>49.763923155000001</v>
      </c>
      <c r="H90" s="19">
        <v>18.989999999999998</v>
      </c>
      <c r="I90" s="19">
        <v>7.3460768449999954</v>
      </c>
      <c r="J90" s="19">
        <v>0</v>
      </c>
      <c r="K90" s="19">
        <v>20.576332000000001</v>
      </c>
      <c r="L90" s="19">
        <v>265.60000000000002</v>
      </c>
      <c r="M90" s="19">
        <v>326.10000000000002</v>
      </c>
      <c r="N90" s="19">
        <v>0</v>
      </c>
      <c r="O90" s="19">
        <v>1053.0041999999999</v>
      </c>
      <c r="P90" s="68">
        <f t="shared" si="1"/>
        <v>2297.5649909999997</v>
      </c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</row>
    <row r="91" spans="1:41" s="50" customFormat="1" ht="12.75" x14ac:dyDescent="0.2">
      <c r="A91" s="19" t="s">
        <v>50</v>
      </c>
      <c r="B91" s="19">
        <v>9.7706619000000003</v>
      </c>
      <c r="C91" s="19">
        <v>27.472505999999999</v>
      </c>
      <c r="D91" s="19">
        <v>235.978129</v>
      </c>
      <c r="E91" s="19">
        <v>244.4</v>
      </c>
      <c r="F91" s="19">
        <v>43.2</v>
      </c>
      <c r="G91" s="19">
        <v>50.329381613000002</v>
      </c>
      <c r="H91" s="19">
        <v>18.989999999999998</v>
      </c>
      <c r="I91" s="19">
        <v>7.6806183869999991</v>
      </c>
      <c r="J91" s="19">
        <v>0</v>
      </c>
      <c r="K91" s="19">
        <v>20.650621000000001</v>
      </c>
      <c r="L91" s="19">
        <v>262.29584799999998</v>
      </c>
      <c r="M91" s="19">
        <v>353.74</v>
      </c>
      <c r="N91" s="19">
        <v>0</v>
      </c>
      <c r="O91" s="19">
        <v>1053.0041999999999</v>
      </c>
      <c r="P91" s="68">
        <f t="shared" si="1"/>
        <v>2327.5119658999997</v>
      </c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</row>
    <row r="92" spans="1:41" s="50" customFormat="1" ht="12.75" x14ac:dyDescent="0.2">
      <c r="A92" s="19" t="s">
        <v>51</v>
      </c>
      <c r="B92" s="19">
        <v>9.5597325000000009</v>
      </c>
      <c r="C92" s="19">
        <v>28.294103</v>
      </c>
      <c r="D92" s="19">
        <v>234.50994</v>
      </c>
      <c r="E92" s="19">
        <v>243.7</v>
      </c>
      <c r="F92" s="19">
        <v>49.2</v>
      </c>
      <c r="G92" s="19">
        <v>49.914234897</v>
      </c>
      <c r="H92" s="19">
        <v>18.989999999999998</v>
      </c>
      <c r="I92" s="19">
        <v>7.5957651030000015</v>
      </c>
      <c r="J92" s="19">
        <v>0</v>
      </c>
      <c r="K92" s="19">
        <v>19.851521000000002</v>
      </c>
      <c r="L92" s="19">
        <v>259.38407999999998</v>
      </c>
      <c r="M92" s="19">
        <v>353.77</v>
      </c>
      <c r="N92" s="19">
        <v>0</v>
      </c>
      <c r="O92" s="19">
        <v>1053.0041999999999</v>
      </c>
      <c r="P92" s="68">
        <f t="shared" si="1"/>
        <v>2327.7735764999998</v>
      </c>
      <c r="Q92" s="52"/>
      <c r="R92" s="52"/>
      <c r="S92" s="52"/>
      <c r="T92" s="52"/>
      <c r="U92" s="52"/>
      <c r="V92" s="52"/>
      <c r="W92" s="52"/>
      <c r="X92" s="52"/>
      <c r="Y92" s="52"/>
      <c r="Z92" s="52"/>
      <c r="AA92" s="52"/>
      <c r="AB92" s="52"/>
      <c r="AC92" s="52"/>
      <c r="AD92" s="52"/>
      <c r="AE92" s="52"/>
      <c r="AF92" s="52"/>
      <c r="AG92" s="52"/>
      <c r="AH92" s="52"/>
      <c r="AI92" s="52"/>
      <c r="AJ92" s="52"/>
      <c r="AK92" s="52"/>
      <c r="AL92" s="52"/>
      <c r="AM92" s="52"/>
      <c r="AN92" s="52"/>
      <c r="AO92" s="52"/>
    </row>
    <row r="93" spans="1:41" s="50" customFormat="1" ht="12.75" x14ac:dyDescent="0.2">
      <c r="A93" s="19" t="s">
        <v>52</v>
      </c>
      <c r="B93" s="19">
        <v>9.6999999999999993</v>
      </c>
      <c r="C93" s="19">
        <v>28.294103</v>
      </c>
      <c r="D93" s="19">
        <v>235.149607</v>
      </c>
      <c r="E93" s="19">
        <v>245.4</v>
      </c>
      <c r="F93" s="19">
        <v>49.2</v>
      </c>
      <c r="G93" s="19">
        <v>50.239910340000002</v>
      </c>
      <c r="H93" s="19">
        <v>22.08</v>
      </c>
      <c r="I93" s="19">
        <v>7.5800896600000058</v>
      </c>
      <c r="J93" s="19">
        <v>0</v>
      </c>
      <c r="K93" s="19">
        <v>20.124229</v>
      </c>
      <c r="L93" s="19">
        <v>255.4</v>
      </c>
      <c r="M93" s="19">
        <v>353.81</v>
      </c>
      <c r="N93" s="19">
        <v>0</v>
      </c>
      <c r="O93" s="19">
        <v>1053</v>
      </c>
      <c r="P93" s="68">
        <f t="shared" si="1"/>
        <v>2329.9779390000003</v>
      </c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52"/>
    </row>
    <row r="94" spans="1:41" s="50" customFormat="1" ht="12.75" x14ac:dyDescent="0.2">
      <c r="A94" s="19" t="s">
        <v>59</v>
      </c>
      <c r="B94" s="19">
        <v>9.6</v>
      </c>
      <c r="C94" s="19">
        <v>28.294103</v>
      </c>
      <c r="D94" s="19">
        <v>243.698115</v>
      </c>
      <c r="E94" s="19">
        <v>245.3</v>
      </c>
      <c r="F94" s="19">
        <v>49.4</v>
      </c>
      <c r="G94" s="19">
        <v>50.237763030000004</v>
      </c>
      <c r="H94" s="19">
        <v>21.9</v>
      </c>
      <c r="I94" s="19">
        <v>7.3622369699999979</v>
      </c>
      <c r="J94" s="19">
        <v>0</v>
      </c>
      <c r="K94" s="19">
        <v>20.372299999999999</v>
      </c>
      <c r="L94" s="19">
        <v>253.8</v>
      </c>
      <c r="M94" s="19">
        <v>367.1</v>
      </c>
      <c r="N94" s="19">
        <v>0</v>
      </c>
      <c r="O94" s="19">
        <v>1053</v>
      </c>
      <c r="P94" s="68">
        <f t="shared" si="1"/>
        <v>2350.0645180000001</v>
      </c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2"/>
      <c r="AG94" s="52"/>
      <c r="AH94" s="52"/>
      <c r="AI94" s="52"/>
      <c r="AJ94" s="52"/>
      <c r="AK94" s="52"/>
      <c r="AL94" s="52"/>
      <c r="AM94" s="52"/>
      <c r="AN94" s="52"/>
      <c r="AO94" s="52"/>
    </row>
    <row r="95" spans="1:41" s="50" customFormat="1" ht="12.75" x14ac:dyDescent="0.2">
      <c r="A95" s="19" t="s">
        <v>54</v>
      </c>
      <c r="B95" s="19">
        <v>9.5</v>
      </c>
      <c r="C95" s="19">
        <v>27.743652000000001</v>
      </c>
      <c r="D95" s="19">
        <v>244.12967399999999</v>
      </c>
      <c r="E95" s="19">
        <v>244.8</v>
      </c>
      <c r="F95" s="19">
        <v>49</v>
      </c>
      <c r="G95" s="19">
        <v>49.991895960000001</v>
      </c>
      <c r="H95" s="19">
        <v>21.9</v>
      </c>
      <c r="I95" s="19">
        <v>7.1081040400000006</v>
      </c>
      <c r="J95" s="19">
        <v>0</v>
      </c>
      <c r="K95" s="19">
        <v>19.982624999999999</v>
      </c>
      <c r="L95" s="19">
        <v>253.8</v>
      </c>
      <c r="M95" s="19">
        <v>366.55</v>
      </c>
      <c r="N95" s="19">
        <v>0</v>
      </c>
      <c r="O95" s="19">
        <v>1053</v>
      </c>
      <c r="P95" s="68">
        <f t="shared" si="1"/>
        <v>2347.5059510000001</v>
      </c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52"/>
      <c r="AB95" s="52"/>
      <c r="AC95" s="52"/>
      <c r="AD95" s="52"/>
      <c r="AE95" s="52"/>
      <c r="AF95" s="52"/>
      <c r="AG95" s="52"/>
      <c r="AH95" s="52"/>
      <c r="AI95" s="52"/>
      <c r="AJ95" s="52"/>
      <c r="AK95" s="52"/>
      <c r="AL95" s="52"/>
      <c r="AM95" s="52"/>
      <c r="AN95" s="52"/>
      <c r="AO95" s="52"/>
    </row>
    <row r="96" spans="1:41" s="50" customFormat="1" ht="12.75" x14ac:dyDescent="0.2">
      <c r="A96" s="19" t="s">
        <v>55</v>
      </c>
      <c r="B96" s="19">
        <v>9.1</v>
      </c>
      <c r="C96" s="19">
        <v>27.637032000000001</v>
      </c>
      <c r="D96" s="19">
        <v>248.759793</v>
      </c>
      <c r="E96" s="19">
        <v>239.8</v>
      </c>
      <c r="F96" s="19">
        <v>48.9</v>
      </c>
      <c r="G96" s="19">
        <v>49.107919770000002</v>
      </c>
      <c r="H96" s="19">
        <v>24.29</v>
      </c>
      <c r="I96" s="19">
        <v>7.1020802299999986</v>
      </c>
      <c r="J96" s="19">
        <v>0</v>
      </c>
      <c r="K96" s="19">
        <v>19.874507000000001</v>
      </c>
      <c r="L96" s="19">
        <v>252.45</v>
      </c>
      <c r="M96" s="19">
        <v>365.99</v>
      </c>
      <c r="N96" s="19">
        <v>0</v>
      </c>
      <c r="O96" s="19">
        <v>1053</v>
      </c>
      <c r="P96" s="68">
        <f t="shared" si="1"/>
        <v>2346.011332</v>
      </c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  <c r="AG96" s="52"/>
      <c r="AH96" s="52"/>
      <c r="AI96" s="52"/>
      <c r="AJ96" s="52"/>
      <c r="AK96" s="52"/>
      <c r="AL96" s="52"/>
      <c r="AM96" s="52"/>
      <c r="AN96" s="52"/>
      <c r="AO96" s="52"/>
    </row>
    <row r="97" spans="1:41" s="50" customFormat="1" ht="12.75" x14ac:dyDescent="0.2">
      <c r="A97" s="19" t="s">
        <v>56</v>
      </c>
      <c r="B97" s="19">
        <v>9</v>
      </c>
      <c r="C97" s="19">
        <v>27.637032000000001</v>
      </c>
      <c r="D97" s="19">
        <v>257.99270000000001</v>
      </c>
      <c r="E97" s="19">
        <v>240</v>
      </c>
      <c r="F97" s="19">
        <v>47.9</v>
      </c>
      <c r="G97" s="19">
        <v>49.593211959999998</v>
      </c>
      <c r="H97" s="19">
        <v>24.29</v>
      </c>
      <c r="I97" s="19">
        <v>6.9167880400000001</v>
      </c>
      <c r="J97" s="19">
        <v>0</v>
      </c>
      <c r="K97" s="19">
        <v>19.007504000000001</v>
      </c>
      <c r="L97" s="19">
        <v>249.2</v>
      </c>
      <c r="M97" s="19">
        <v>375.42</v>
      </c>
      <c r="N97" s="19">
        <v>0</v>
      </c>
      <c r="O97" s="19">
        <v>1053</v>
      </c>
      <c r="P97" s="68">
        <f t="shared" si="1"/>
        <v>2359.9572360000002</v>
      </c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52"/>
    </row>
    <row r="98" spans="1:41" s="2" customFormat="1" ht="12.75" x14ac:dyDescent="0.2">
      <c r="A98" s="63">
        <v>2016</v>
      </c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6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</row>
    <row r="99" spans="1:41" s="65" customFormat="1" ht="12.75" x14ac:dyDescent="0.2">
      <c r="A99" s="63" t="s">
        <v>57</v>
      </c>
      <c r="B99" s="19">
        <v>9</v>
      </c>
      <c r="C99" s="19">
        <v>28.9</v>
      </c>
      <c r="D99" s="19">
        <v>254.49</v>
      </c>
      <c r="E99" s="19">
        <v>239.2</v>
      </c>
      <c r="F99" s="19">
        <v>47.9</v>
      </c>
      <c r="G99" s="19">
        <v>49.406038049999999</v>
      </c>
      <c r="H99" s="19">
        <v>24.29</v>
      </c>
      <c r="I99" s="19">
        <v>6.9039619499999958</v>
      </c>
      <c r="J99" s="19">
        <v>0</v>
      </c>
      <c r="K99" s="19">
        <v>21.1</v>
      </c>
      <c r="L99" s="19">
        <v>246.2</v>
      </c>
      <c r="M99" s="19">
        <v>376.07</v>
      </c>
      <c r="N99" s="19">
        <v>0</v>
      </c>
      <c r="O99" s="19">
        <v>1053.0041999999999</v>
      </c>
      <c r="P99" s="68">
        <f t="shared" si="1"/>
        <v>2356.4641999999994</v>
      </c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52"/>
      <c r="AB99" s="52"/>
      <c r="AC99" s="52"/>
      <c r="AD99" s="52"/>
      <c r="AE99" s="52"/>
      <c r="AF99" s="52"/>
      <c r="AG99" s="52"/>
      <c r="AH99" s="52"/>
      <c r="AI99" s="52"/>
      <c r="AJ99" s="52"/>
      <c r="AK99" s="52"/>
      <c r="AL99" s="52"/>
      <c r="AM99" s="52"/>
      <c r="AN99" s="52"/>
      <c r="AO99" s="52"/>
    </row>
    <row r="100" spans="1:41" s="50" customFormat="1" ht="12.75" x14ac:dyDescent="0.2">
      <c r="A100" s="63" t="s">
        <v>58</v>
      </c>
      <c r="B100" s="19">
        <v>9</v>
      </c>
      <c r="C100" s="19">
        <v>29.1</v>
      </c>
      <c r="D100" s="19">
        <v>259.10000000000002</v>
      </c>
      <c r="E100" s="19">
        <v>238.4</v>
      </c>
      <c r="F100" s="19">
        <v>48.5</v>
      </c>
      <c r="G100" s="19">
        <v>49.435026749999999</v>
      </c>
      <c r="H100" s="19">
        <v>24.29</v>
      </c>
      <c r="I100" s="19">
        <v>7.2749732500000022</v>
      </c>
      <c r="J100" s="19">
        <v>0</v>
      </c>
      <c r="K100" s="19">
        <v>21.4</v>
      </c>
      <c r="L100" s="19">
        <v>242.3</v>
      </c>
      <c r="M100" s="19">
        <v>381</v>
      </c>
      <c r="N100" s="19">
        <v>0</v>
      </c>
      <c r="O100" s="19">
        <v>1053</v>
      </c>
      <c r="P100" s="68">
        <f t="shared" si="1"/>
        <v>2362.8000000000002</v>
      </c>
      <c r="Q100" s="52"/>
      <c r="R100" s="52"/>
      <c r="S100" s="52"/>
      <c r="T100" s="52"/>
      <c r="U100" s="52"/>
      <c r="V100" s="52"/>
      <c r="W100" s="52"/>
      <c r="X100" s="52"/>
      <c r="Y100" s="52"/>
      <c r="Z100" s="52"/>
      <c r="AA100" s="52"/>
      <c r="AB100" s="52"/>
      <c r="AC100" s="52"/>
      <c r="AD100" s="52"/>
      <c r="AE100" s="52"/>
      <c r="AF100" s="52"/>
      <c r="AG100" s="52"/>
      <c r="AH100" s="52"/>
      <c r="AI100" s="52"/>
      <c r="AJ100" s="52"/>
      <c r="AK100" s="52"/>
      <c r="AL100" s="52"/>
      <c r="AM100" s="52"/>
      <c r="AN100" s="52"/>
      <c r="AO100" s="52"/>
    </row>
    <row r="101" spans="1:41" s="50" customFormat="1" ht="12.75" x14ac:dyDescent="0.2">
      <c r="A101" s="19" t="s">
        <v>47</v>
      </c>
      <c r="B101" s="19">
        <v>9.5</v>
      </c>
      <c r="C101" s="19">
        <v>29.1</v>
      </c>
      <c r="D101" s="19">
        <v>260.89999999999998</v>
      </c>
      <c r="E101" s="19">
        <v>238.4</v>
      </c>
      <c r="F101" s="19">
        <v>48.2</v>
      </c>
      <c r="G101" s="19">
        <v>50.419568659999996</v>
      </c>
      <c r="H101" s="19">
        <v>24.11</v>
      </c>
      <c r="I101" s="19">
        <v>7.070431339999999</v>
      </c>
      <c r="J101" s="19">
        <v>0</v>
      </c>
      <c r="K101" s="19">
        <v>21.3</v>
      </c>
      <c r="L101" s="19">
        <v>240.6</v>
      </c>
      <c r="M101" s="19">
        <v>380.6</v>
      </c>
      <c r="N101" s="19">
        <v>0</v>
      </c>
      <c r="O101" s="19">
        <v>1053</v>
      </c>
      <c r="P101" s="68">
        <f t="shared" si="1"/>
        <v>2363.1999999999998</v>
      </c>
      <c r="Q101" s="52"/>
      <c r="R101" s="52"/>
      <c r="S101" s="52"/>
      <c r="T101" s="52"/>
      <c r="U101" s="52"/>
      <c r="V101" s="52"/>
      <c r="W101" s="52"/>
      <c r="X101" s="52"/>
      <c r="Y101" s="52"/>
      <c r="Z101" s="52"/>
      <c r="AA101" s="52"/>
      <c r="AB101" s="52"/>
      <c r="AC101" s="52"/>
      <c r="AD101" s="52"/>
      <c r="AE101" s="52"/>
      <c r="AF101" s="52"/>
      <c r="AG101" s="52"/>
      <c r="AH101" s="52"/>
      <c r="AI101" s="52"/>
      <c r="AJ101" s="52"/>
      <c r="AK101" s="52"/>
      <c r="AL101" s="52"/>
      <c r="AM101" s="52"/>
      <c r="AN101" s="52"/>
      <c r="AO101" s="52"/>
    </row>
    <row r="102" spans="1:41" s="50" customFormat="1" ht="12.75" x14ac:dyDescent="0.2">
      <c r="A102" s="19" t="s">
        <v>48</v>
      </c>
      <c r="B102" s="19">
        <v>9.4</v>
      </c>
      <c r="C102" s="19">
        <v>31.1</v>
      </c>
      <c r="D102" s="19">
        <v>257.49</v>
      </c>
      <c r="E102" s="19">
        <v>239.1</v>
      </c>
      <c r="F102" s="19">
        <v>48.2</v>
      </c>
      <c r="G102" s="19">
        <v>50.724128880000002</v>
      </c>
      <c r="H102" s="19">
        <v>24.11</v>
      </c>
      <c r="I102" s="19">
        <v>6.8658711200000013</v>
      </c>
      <c r="J102" s="19">
        <v>0</v>
      </c>
      <c r="K102" s="19">
        <v>21.4</v>
      </c>
      <c r="L102" s="19">
        <v>240.6</v>
      </c>
      <c r="M102" s="19">
        <v>380.03</v>
      </c>
      <c r="N102" s="19">
        <v>0</v>
      </c>
      <c r="O102" s="19">
        <v>1053</v>
      </c>
      <c r="P102" s="68">
        <f t="shared" si="1"/>
        <v>2362.02</v>
      </c>
      <c r="Q102" s="52"/>
      <c r="R102" s="52"/>
      <c r="S102" s="52"/>
      <c r="T102" s="52"/>
      <c r="U102" s="52"/>
      <c r="V102" s="52"/>
      <c r="W102" s="52"/>
      <c r="X102" s="52"/>
      <c r="Y102" s="52"/>
      <c r="Z102" s="52"/>
      <c r="AA102" s="52"/>
      <c r="AB102" s="52"/>
      <c r="AC102" s="52"/>
      <c r="AD102" s="52"/>
      <c r="AE102" s="52"/>
      <c r="AF102" s="52"/>
      <c r="AG102" s="52"/>
      <c r="AH102" s="52"/>
      <c r="AI102" s="52"/>
      <c r="AJ102" s="52"/>
      <c r="AK102" s="52"/>
      <c r="AL102" s="52"/>
      <c r="AM102" s="52"/>
      <c r="AN102" s="52"/>
      <c r="AO102" s="52"/>
    </row>
    <row r="103" spans="1:41" s="50" customFormat="1" ht="12.75" x14ac:dyDescent="0.2">
      <c r="A103" s="19" t="s">
        <v>49</v>
      </c>
      <c r="B103" s="19">
        <v>9.1</v>
      </c>
      <c r="C103" s="19">
        <v>29.3</v>
      </c>
      <c r="D103" s="19">
        <v>259.33</v>
      </c>
      <c r="E103" s="19">
        <v>236.7</v>
      </c>
      <c r="F103" s="19">
        <v>49.8</v>
      </c>
      <c r="G103" s="19">
        <v>50.206984909999996</v>
      </c>
      <c r="H103" s="19">
        <v>24.11</v>
      </c>
      <c r="I103" s="19">
        <v>6.8830150900000078</v>
      </c>
      <c r="J103" s="19">
        <v>0</v>
      </c>
      <c r="K103" s="19">
        <v>23.2</v>
      </c>
      <c r="L103" s="19">
        <v>236</v>
      </c>
      <c r="M103" s="19">
        <v>379.62</v>
      </c>
      <c r="N103" s="19">
        <v>0</v>
      </c>
      <c r="O103" s="19">
        <v>1053.0041999999999</v>
      </c>
      <c r="P103" s="68">
        <f t="shared" si="1"/>
        <v>2357.2541999999999</v>
      </c>
      <c r="Q103" s="52"/>
      <c r="R103" s="52"/>
      <c r="S103" s="52"/>
      <c r="T103" s="52"/>
      <c r="U103" s="52"/>
      <c r="V103" s="52"/>
      <c r="W103" s="52"/>
      <c r="X103" s="52"/>
      <c r="Y103" s="52"/>
      <c r="Z103" s="52"/>
      <c r="AA103" s="52"/>
      <c r="AB103" s="52"/>
      <c r="AC103" s="52"/>
      <c r="AD103" s="52"/>
      <c r="AE103" s="52"/>
      <c r="AF103" s="52"/>
      <c r="AG103" s="52"/>
      <c r="AH103" s="52"/>
      <c r="AI103" s="52"/>
      <c r="AJ103" s="52"/>
      <c r="AK103" s="52"/>
      <c r="AL103" s="52"/>
      <c r="AM103" s="52"/>
      <c r="AN103" s="52"/>
      <c r="AO103" s="52"/>
    </row>
    <row r="104" spans="1:41" s="50" customFormat="1" ht="12.75" x14ac:dyDescent="0.2">
      <c r="A104" s="19" t="s">
        <v>50</v>
      </c>
      <c r="B104" s="19">
        <v>9</v>
      </c>
      <c r="C104" s="19">
        <v>30.7</v>
      </c>
      <c r="D104" s="19">
        <v>259.7</v>
      </c>
      <c r="E104" s="19">
        <v>235.7</v>
      </c>
      <c r="F104" s="19">
        <v>49.4</v>
      </c>
      <c r="G104" s="19">
        <v>50.062757210000001</v>
      </c>
      <c r="H104" s="19">
        <v>24.11</v>
      </c>
      <c r="I104" s="19">
        <v>6.6272427899999968</v>
      </c>
      <c r="J104" s="19">
        <v>0</v>
      </c>
      <c r="K104" s="19">
        <v>22.8</v>
      </c>
      <c r="L104" s="19">
        <v>236</v>
      </c>
      <c r="M104" s="19">
        <v>383.07</v>
      </c>
      <c r="N104" s="19">
        <v>0</v>
      </c>
      <c r="O104" s="19">
        <v>1053.0041999999999</v>
      </c>
      <c r="P104" s="68">
        <f t="shared" si="1"/>
        <v>2360.1741999999995</v>
      </c>
      <c r="Q104" s="52"/>
      <c r="R104" s="52"/>
      <c r="S104" s="52"/>
      <c r="T104" s="52"/>
      <c r="U104" s="52"/>
      <c r="V104" s="52"/>
      <c r="W104" s="52"/>
      <c r="X104" s="52"/>
      <c r="Y104" s="52"/>
      <c r="Z104" s="52"/>
      <c r="AA104" s="52"/>
      <c r="AB104" s="52"/>
      <c r="AC104" s="52"/>
      <c r="AD104" s="52"/>
      <c r="AE104" s="52"/>
      <c r="AF104" s="52"/>
      <c r="AG104" s="52"/>
      <c r="AH104" s="52"/>
      <c r="AI104" s="52"/>
      <c r="AJ104" s="52"/>
      <c r="AK104" s="52"/>
      <c r="AL104" s="52"/>
      <c r="AM104" s="52"/>
      <c r="AN104" s="52"/>
      <c r="AO104" s="52"/>
    </row>
    <row r="105" spans="1:41" s="2" customFormat="1" ht="12.75" x14ac:dyDescent="0.2">
      <c r="A105" s="19" t="s">
        <v>51</v>
      </c>
      <c r="B105" s="19">
        <v>8.9</v>
      </c>
      <c r="C105" s="19">
        <v>32.1</v>
      </c>
      <c r="D105" s="19">
        <v>258.58999999999997</v>
      </c>
      <c r="E105" s="19">
        <v>234.9</v>
      </c>
      <c r="F105" s="19">
        <v>49.4</v>
      </c>
      <c r="G105" s="19">
        <v>49.867709829999995</v>
      </c>
      <c r="H105" s="19">
        <v>24.11</v>
      </c>
      <c r="I105" s="19">
        <v>6.8222901700000023</v>
      </c>
      <c r="J105" s="19">
        <v>0</v>
      </c>
      <c r="K105" s="19">
        <v>23</v>
      </c>
      <c r="L105" s="19">
        <v>253.1</v>
      </c>
      <c r="M105" s="19">
        <v>390.72</v>
      </c>
      <c r="N105" s="19">
        <v>0</v>
      </c>
      <c r="O105" s="19">
        <v>1053</v>
      </c>
      <c r="P105" s="68">
        <f t="shared" si="1"/>
        <v>2384.5100000000002</v>
      </c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</row>
    <row r="106" spans="1:41" s="2" customFormat="1" ht="12.75" x14ac:dyDescent="0.2">
      <c r="A106" s="19" t="s">
        <v>52</v>
      </c>
      <c r="B106" s="19">
        <v>8.9</v>
      </c>
      <c r="C106" s="19">
        <v>33</v>
      </c>
      <c r="D106" s="19">
        <v>260.5</v>
      </c>
      <c r="E106" s="19">
        <v>234.8</v>
      </c>
      <c r="F106" s="19">
        <v>54.2</v>
      </c>
      <c r="G106" s="19">
        <v>49.901351033399997</v>
      </c>
      <c r="H106" s="19">
        <v>24.11</v>
      </c>
      <c r="I106" s="19">
        <v>6.7886489666000003</v>
      </c>
      <c r="J106" s="19">
        <v>0</v>
      </c>
      <c r="K106" s="19">
        <v>23.5</v>
      </c>
      <c r="L106" s="19">
        <v>249</v>
      </c>
      <c r="M106" s="19">
        <v>398.28</v>
      </c>
      <c r="N106" s="19">
        <v>0</v>
      </c>
      <c r="O106" s="19">
        <v>1053</v>
      </c>
      <c r="P106" s="68">
        <f t="shared" si="1"/>
        <v>2395.98</v>
      </c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</row>
    <row r="107" spans="1:41" s="2" customFormat="1" ht="12.75" x14ac:dyDescent="0.2">
      <c r="A107" s="19" t="s">
        <v>59</v>
      </c>
      <c r="B107" s="19">
        <v>8.9523893999999995</v>
      </c>
      <c r="C107" s="19">
        <v>33</v>
      </c>
      <c r="D107" s="19">
        <v>265.60000000000002</v>
      </c>
      <c r="E107" s="19">
        <v>234.5</v>
      </c>
      <c r="F107" s="19">
        <v>53.8</v>
      </c>
      <c r="G107" s="19">
        <v>49.954085402885006</v>
      </c>
      <c r="H107" s="19">
        <v>23.93</v>
      </c>
      <c r="I107" s="19">
        <v>6.615914597114994</v>
      </c>
      <c r="J107" s="19">
        <v>0</v>
      </c>
      <c r="K107" s="19">
        <v>23.2</v>
      </c>
      <c r="L107" s="19">
        <v>247.320898</v>
      </c>
      <c r="M107" s="19">
        <v>397.83</v>
      </c>
      <c r="N107" s="19">
        <v>0</v>
      </c>
      <c r="O107" s="19">
        <v>1053.0041999999999</v>
      </c>
      <c r="P107" s="68">
        <f t="shared" si="1"/>
        <v>2397.7074874</v>
      </c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</row>
    <row r="108" spans="1:41" s="2" customFormat="1" ht="12.75" x14ac:dyDescent="0.2">
      <c r="A108" s="19" t="s">
        <v>54</v>
      </c>
      <c r="B108" s="19">
        <v>8.6872175999999985</v>
      </c>
      <c r="C108" s="19">
        <v>35</v>
      </c>
      <c r="D108" s="19">
        <v>266.7</v>
      </c>
      <c r="E108" s="19">
        <v>234.1</v>
      </c>
      <c r="F108" s="19">
        <v>52.9</v>
      </c>
      <c r="G108" s="19">
        <v>49.168044463500003</v>
      </c>
      <c r="H108" s="19">
        <v>23.93</v>
      </c>
      <c r="I108" s="19">
        <v>6.5019555364999917</v>
      </c>
      <c r="J108" s="19">
        <v>0</v>
      </c>
      <c r="K108" s="19">
        <v>23.1</v>
      </c>
      <c r="L108" s="19">
        <v>247.320898</v>
      </c>
      <c r="M108" s="19">
        <v>397.58</v>
      </c>
      <c r="N108" s="19">
        <v>0</v>
      </c>
      <c r="O108" s="19">
        <v>1053.0041999999999</v>
      </c>
      <c r="P108" s="68">
        <f t="shared" si="1"/>
        <v>2397.9923155999995</v>
      </c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</row>
    <row r="109" spans="1:41" s="2" customFormat="1" ht="12.75" x14ac:dyDescent="0.2">
      <c r="A109" s="19" t="s">
        <v>55</v>
      </c>
      <c r="B109" s="19">
        <v>8.4348161000000008</v>
      </c>
      <c r="C109" s="19">
        <v>33.200000000000003</v>
      </c>
      <c r="D109" s="19">
        <v>272.27999999999997</v>
      </c>
      <c r="E109" s="19">
        <v>231.7</v>
      </c>
      <c r="F109" s="19">
        <v>53.3</v>
      </c>
      <c r="G109" s="19">
        <v>48.449053297600003</v>
      </c>
      <c r="H109" s="19">
        <v>23.93</v>
      </c>
      <c r="I109" s="19">
        <v>6.3209467024000006</v>
      </c>
      <c r="J109" s="19">
        <v>0</v>
      </c>
      <c r="K109" s="19">
        <v>23.5</v>
      </c>
      <c r="L109" s="19">
        <v>246.01207699999998</v>
      </c>
      <c r="M109" s="19">
        <v>402.52</v>
      </c>
      <c r="N109" s="19">
        <v>0</v>
      </c>
      <c r="O109" s="19">
        <v>1053.0041999999999</v>
      </c>
      <c r="P109" s="68">
        <f t="shared" si="1"/>
        <v>2402.6510930999998</v>
      </c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</row>
    <row r="110" spans="1:41" s="2" customFormat="1" ht="12.75" x14ac:dyDescent="0.2">
      <c r="A110" s="19" t="s">
        <v>56</v>
      </c>
      <c r="B110" s="19">
        <v>8.1841048000000018</v>
      </c>
      <c r="C110" s="19">
        <v>33.200000000000003</v>
      </c>
      <c r="D110" s="19">
        <v>278.8</v>
      </c>
      <c r="E110" s="19">
        <v>231.5</v>
      </c>
      <c r="F110" s="19">
        <v>52.6</v>
      </c>
      <c r="G110" s="19">
        <v>48.111639225320005</v>
      </c>
      <c r="H110" s="19">
        <v>23.22</v>
      </c>
      <c r="I110" s="19">
        <v>6.1683607746799964</v>
      </c>
      <c r="J110" s="19">
        <v>0</v>
      </c>
      <c r="K110" s="19">
        <v>22.9</v>
      </c>
      <c r="L110" s="19">
        <v>244.24736899999999</v>
      </c>
      <c r="M110" s="19">
        <v>406.22</v>
      </c>
      <c r="N110" s="19">
        <v>0</v>
      </c>
      <c r="O110" s="19">
        <v>1053.0041999999999</v>
      </c>
      <c r="P110" s="68">
        <f t="shared" si="1"/>
        <v>2408.1556737999999</v>
      </c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</row>
    <row r="111" spans="1:41" s="2" customFormat="1" ht="12.75" x14ac:dyDescent="0.2">
      <c r="A111" s="63">
        <v>2017</v>
      </c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68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</row>
    <row r="112" spans="1:41" s="50" customFormat="1" ht="12.75" x14ac:dyDescent="0.2">
      <c r="A112" s="19" t="s">
        <v>57</v>
      </c>
      <c r="B112" s="19">
        <v>8.2417759000000004</v>
      </c>
      <c r="C112" s="19">
        <v>33.397280600000002</v>
      </c>
      <c r="D112" s="19">
        <v>276.60719999999998</v>
      </c>
      <c r="E112" s="19">
        <v>230.64344800000001</v>
      </c>
      <c r="F112" s="19">
        <v>53.025547000000003</v>
      </c>
      <c r="G112" s="19">
        <v>48.630447360535001</v>
      </c>
      <c r="H112" s="19">
        <v>23.22</v>
      </c>
      <c r="I112" s="19">
        <v>6.2495526394649943</v>
      </c>
      <c r="J112" s="19">
        <v>0</v>
      </c>
      <c r="K112" s="19">
        <v>23.295991000000001</v>
      </c>
      <c r="L112" s="19">
        <v>241.335601</v>
      </c>
      <c r="M112" s="19">
        <v>405.52</v>
      </c>
      <c r="N112" s="19">
        <v>0</v>
      </c>
      <c r="O112" s="19">
        <v>1053.0041999999999</v>
      </c>
      <c r="P112" s="68">
        <f t="shared" si="1"/>
        <v>2403.1710434999995</v>
      </c>
      <c r="Q112" s="52"/>
      <c r="R112" s="52"/>
      <c r="S112" s="52"/>
      <c r="T112" s="52"/>
      <c r="U112" s="52"/>
      <c r="V112" s="52"/>
      <c r="W112" s="52"/>
      <c r="X112" s="52"/>
      <c r="Y112" s="52"/>
      <c r="Z112" s="52"/>
      <c r="AA112" s="52"/>
      <c r="AB112" s="52"/>
      <c r="AC112" s="52"/>
      <c r="AD112" s="52"/>
      <c r="AE112" s="52"/>
      <c r="AF112" s="52"/>
      <c r="AG112" s="52"/>
      <c r="AH112" s="52"/>
      <c r="AI112" s="52"/>
      <c r="AJ112" s="52"/>
      <c r="AK112" s="52"/>
      <c r="AL112" s="52"/>
      <c r="AM112" s="52"/>
      <c r="AN112" s="52"/>
      <c r="AO112" s="52"/>
    </row>
    <row r="113" spans="1:41" s="50" customFormat="1" ht="12.75" x14ac:dyDescent="0.2">
      <c r="A113" s="63" t="s">
        <v>58</v>
      </c>
      <c r="B113" s="19">
        <v>8.1221960000000006</v>
      </c>
      <c r="C113" s="19">
        <v>33.356252499999997</v>
      </c>
      <c r="D113" s="19">
        <v>277.64892099999997</v>
      </c>
      <c r="E113" s="19">
        <v>229.807052</v>
      </c>
      <c r="F113" s="19">
        <v>53.025547000000003</v>
      </c>
      <c r="G113" s="19">
        <v>48.453795280000001</v>
      </c>
      <c r="H113" s="19">
        <v>23.22</v>
      </c>
      <c r="I113" s="19">
        <v>6.4262047199999941</v>
      </c>
      <c r="J113" s="19">
        <v>0</v>
      </c>
      <c r="K113" s="19">
        <v>23.280747000000002</v>
      </c>
      <c r="L113" s="19">
        <v>237.230209</v>
      </c>
      <c r="M113" s="19">
        <v>412.3</v>
      </c>
      <c r="N113" s="19">
        <v>0</v>
      </c>
      <c r="O113" s="19">
        <v>1053</v>
      </c>
      <c r="P113" s="68">
        <f t="shared" si="1"/>
        <v>2405.8709245</v>
      </c>
      <c r="Q113" s="52"/>
      <c r="R113" s="52"/>
      <c r="S113" s="52"/>
      <c r="T113" s="52"/>
      <c r="U113" s="52"/>
      <c r="V113" s="52"/>
      <c r="W113" s="52"/>
      <c r="X113" s="52"/>
      <c r="Y113" s="52"/>
      <c r="Z113" s="52"/>
      <c r="AA113" s="52"/>
      <c r="AB113" s="52"/>
      <c r="AC113" s="52"/>
      <c r="AD113" s="52"/>
      <c r="AE113" s="52"/>
      <c r="AF113" s="52"/>
      <c r="AG113" s="52"/>
      <c r="AH113" s="52"/>
      <c r="AI113" s="52"/>
      <c r="AJ113" s="52"/>
      <c r="AK113" s="52"/>
      <c r="AL113" s="52"/>
      <c r="AM113" s="52"/>
      <c r="AN113" s="52"/>
      <c r="AO113" s="52"/>
    </row>
    <row r="114" spans="1:41" s="50" customFormat="1" ht="12.75" x14ac:dyDescent="0.2">
      <c r="A114" s="63" t="s">
        <v>47</v>
      </c>
      <c r="B114" s="19">
        <v>8.1881179999999993</v>
      </c>
      <c r="C114" s="19">
        <v>33.483529599999997</v>
      </c>
      <c r="D114" s="19">
        <v>281.59912000000003</v>
      </c>
      <c r="E114" s="19">
        <v>230.03322589999999</v>
      </c>
      <c r="F114" s="19">
        <v>53.320830999999998</v>
      </c>
      <c r="G114" s="19">
        <v>48.559639793499997</v>
      </c>
      <c r="H114" s="19">
        <v>23.04</v>
      </c>
      <c r="I114" s="19">
        <v>6.4003602065000038</v>
      </c>
      <c r="J114" s="19">
        <v>0</v>
      </c>
      <c r="K114" s="19">
        <v>23.684336999999999</v>
      </c>
      <c r="L114" s="19">
        <v>255.56354099999999</v>
      </c>
      <c r="M114" s="19">
        <v>418.28</v>
      </c>
      <c r="N114" s="19">
        <v>0</v>
      </c>
      <c r="O114" s="19">
        <v>1053.0041999999999</v>
      </c>
      <c r="P114" s="68">
        <f t="shared" si="1"/>
        <v>2435.1569024999999</v>
      </c>
      <c r="Q114" s="52"/>
      <c r="R114" s="52"/>
      <c r="S114" s="52"/>
      <c r="T114" s="52"/>
      <c r="U114" s="52"/>
      <c r="V114" s="52"/>
      <c r="W114" s="52"/>
      <c r="X114" s="52"/>
      <c r="Y114" s="52"/>
      <c r="Z114" s="52"/>
      <c r="AA114" s="52"/>
      <c r="AB114" s="52"/>
      <c r="AC114" s="52"/>
      <c r="AD114" s="52"/>
      <c r="AE114" s="52"/>
      <c r="AF114" s="52"/>
      <c r="AG114" s="52"/>
      <c r="AH114" s="52"/>
      <c r="AI114" s="52"/>
      <c r="AJ114" s="52"/>
      <c r="AK114" s="52"/>
      <c r="AL114" s="52"/>
      <c r="AM114" s="52"/>
      <c r="AN114" s="52"/>
      <c r="AO114" s="52"/>
    </row>
    <row r="115" spans="1:41" s="50" customFormat="1" ht="12.75" x14ac:dyDescent="0.2">
      <c r="A115" s="19" t="s">
        <v>48</v>
      </c>
      <c r="B115" s="19">
        <v>8.3107540000000011</v>
      </c>
      <c r="C115" s="19">
        <v>31.692886999999999</v>
      </c>
      <c r="D115" s="19">
        <v>279.11382200000003</v>
      </c>
      <c r="E115" s="19">
        <v>228.0755676</v>
      </c>
      <c r="F115" s="19">
        <v>52.915568999999998</v>
      </c>
      <c r="G115" s="19">
        <v>49.066888239984998</v>
      </c>
      <c r="H115" s="19">
        <v>23.04</v>
      </c>
      <c r="I115" s="19">
        <v>6.1931117600150003</v>
      </c>
      <c r="J115" s="19">
        <v>0</v>
      </c>
      <c r="K115" s="19">
        <v>24.475641</v>
      </c>
      <c r="L115" s="19">
        <v>255.56354099999999</v>
      </c>
      <c r="M115" s="19">
        <v>416.68</v>
      </c>
      <c r="N115" s="19">
        <v>0</v>
      </c>
      <c r="O115" s="19">
        <v>1053.0041999999999</v>
      </c>
      <c r="P115" s="68">
        <f t="shared" si="1"/>
        <v>2428.1319815999996</v>
      </c>
      <c r="Q115" s="52"/>
      <c r="R115" s="52"/>
      <c r="S115" s="52"/>
      <c r="T115" s="52"/>
      <c r="U115" s="52"/>
      <c r="V115" s="52"/>
      <c r="W115" s="52"/>
      <c r="X115" s="52"/>
      <c r="Y115" s="52"/>
      <c r="Z115" s="52"/>
      <c r="AA115" s="52"/>
      <c r="AB115" s="52"/>
      <c r="AC115" s="52"/>
      <c r="AD115" s="52"/>
      <c r="AE115" s="52"/>
      <c r="AF115" s="52"/>
      <c r="AG115" s="52"/>
      <c r="AH115" s="52"/>
      <c r="AI115" s="52"/>
      <c r="AJ115" s="52"/>
      <c r="AK115" s="52"/>
      <c r="AL115" s="52"/>
      <c r="AM115" s="52"/>
      <c r="AN115" s="52"/>
      <c r="AO115" s="52"/>
    </row>
    <row r="116" spans="1:41" s="52" customFormat="1" ht="12.75" x14ac:dyDescent="0.2">
      <c r="A116" s="67" t="s">
        <v>49</v>
      </c>
      <c r="B116" s="67">
        <v>8.5323471000000009</v>
      </c>
      <c r="C116" s="67">
        <v>31.586266999999999</v>
      </c>
      <c r="D116" s="67">
        <v>281.14685200000002</v>
      </c>
      <c r="E116" s="67">
        <v>225.05712399999999</v>
      </c>
      <c r="F116" s="67">
        <v>52.757188999999997</v>
      </c>
      <c r="G116" s="67">
        <v>49.542750163199997</v>
      </c>
      <c r="H116" s="67">
        <v>23.04</v>
      </c>
      <c r="I116" s="67">
        <v>6.1172498368000063</v>
      </c>
      <c r="J116" s="67">
        <v>0</v>
      </c>
      <c r="K116" s="67">
        <v>24.523972000000001</v>
      </c>
      <c r="L116" s="67">
        <v>254.25471999999999</v>
      </c>
      <c r="M116" s="67">
        <v>415.94</v>
      </c>
      <c r="N116" s="75">
        <v>50</v>
      </c>
      <c r="O116" s="67">
        <v>1053.0041999999999</v>
      </c>
      <c r="P116" s="73">
        <f>SUM(B116:O116)</f>
        <v>2475.5026711</v>
      </c>
    </row>
    <row r="117" spans="1:41" s="65" customFormat="1" ht="12.75" x14ac:dyDescent="0.2">
      <c r="A117" s="19" t="s">
        <v>50</v>
      </c>
      <c r="B117" s="19">
        <v>8.4990943999999988</v>
      </c>
      <c r="C117" s="19">
        <v>31.586266999999999</v>
      </c>
      <c r="D117" s="19">
        <v>285.52202499999999</v>
      </c>
      <c r="E117" s="19">
        <v>224.51479180000001</v>
      </c>
      <c r="F117" s="19">
        <v>56.103354000000003</v>
      </c>
      <c r="G117" s="19">
        <v>49.795685457625005</v>
      </c>
      <c r="H117" s="19">
        <v>22.33</v>
      </c>
      <c r="I117" s="19">
        <v>5.9743145423749908</v>
      </c>
      <c r="J117" s="19">
        <v>0</v>
      </c>
      <c r="K117" s="19">
        <v>25.121594000000002</v>
      </c>
      <c r="L117" s="19">
        <v>252.49001200000001</v>
      </c>
      <c r="M117" s="19">
        <v>414.99</v>
      </c>
      <c r="N117" s="69">
        <v>50</v>
      </c>
      <c r="O117" s="19">
        <v>1053.0041999999999</v>
      </c>
      <c r="P117" s="68">
        <f t="shared" si="1"/>
        <v>2479.9313382</v>
      </c>
      <c r="Q117" s="52"/>
      <c r="R117" s="52"/>
      <c r="S117" s="52"/>
      <c r="T117" s="52"/>
      <c r="U117" s="52"/>
      <c r="V117" s="52"/>
      <c r="W117" s="52"/>
      <c r="X117" s="52"/>
      <c r="Y117" s="52"/>
      <c r="Z117" s="52"/>
      <c r="AA117" s="52"/>
      <c r="AB117" s="52"/>
      <c r="AC117" s="52"/>
      <c r="AD117" s="52"/>
      <c r="AE117" s="52"/>
      <c r="AF117" s="52"/>
      <c r="AG117" s="52"/>
      <c r="AH117" s="52"/>
      <c r="AI117" s="52"/>
      <c r="AJ117" s="52"/>
      <c r="AK117" s="52"/>
      <c r="AL117" s="52"/>
      <c r="AM117" s="52"/>
      <c r="AN117" s="52"/>
      <c r="AO117" s="52"/>
    </row>
    <row r="118" spans="1:41" s="65" customFormat="1" ht="12.75" x14ac:dyDescent="0.2">
      <c r="A118" s="19" t="s">
        <v>51</v>
      </c>
      <c r="B118" s="19">
        <v>8.6226431000000012</v>
      </c>
      <c r="C118" s="19">
        <v>31.586266999999999</v>
      </c>
      <c r="D118" s="19">
        <v>282.09021799999999</v>
      </c>
      <c r="E118" s="19">
        <v>223.6766586</v>
      </c>
      <c r="F118" s="19">
        <v>56.497861</v>
      </c>
      <c r="G118" s="19">
        <v>50.381239163989996</v>
      </c>
      <c r="H118" s="19">
        <v>22.33</v>
      </c>
      <c r="I118" s="19">
        <v>5.9887608360100089</v>
      </c>
      <c r="J118" s="19">
        <v>0</v>
      </c>
      <c r="K118" s="19">
        <v>25.609967000000001</v>
      </c>
      <c r="L118" s="19">
        <v>249.57824400000001</v>
      </c>
      <c r="M118" s="19">
        <v>417.36</v>
      </c>
      <c r="N118" s="69">
        <v>50</v>
      </c>
      <c r="O118" s="19">
        <v>1053.0041999999999</v>
      </c>
      <c r="P118" s="68">
        <f t="shared" si="1"/>
        <v>2476.7260587000001</v>
      </c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  <c r="AD118" s="52"/>
      <c r="AE118" s="52"/>
      <c r="AF118" s="52"/>
      <c r="AG118" s="52"/>
      <c r="AH118" s="52"/>
      <c r="AI118" s="52"/>
      <c r="AJ118" s="52"/>
      <c r="AK118" s="52"/>
      <c r="AL118" s="52"/>
      <c r="AM118" s="52"/>
      <c r="AN118" s="52"/>
      <c r="AO118" s="52"/>
    </row>
    <row r="119" spans="1:41" s="65" customFormat="1" ht="12.75" x14ac:dyDescent="0.2">
      <c r="A119" s="19" t="s">
        <v>52</v>
      </c>
      <c r="B119" s="19">
        <v>8.6997555999999996</v>
      </c>
      <c r="C119" s="19">
        <v>31.9418887</v>
      </c>
      <c r="D119" s="19">
        <v>287.13503100000003</v>
      </c>
      <c r="E119" s="19">
        <v>223.52863529999999</v>
      </c>
      <c r="F119" s="19">
        <v>56.889024999999997</v>
      </c>
      <c r="G119" s="19">
        <v>50.583104254645008</v>
      </c>
      <c r="H119" s="19">
        <v>22.33</v>
      </c>
      <c r="I119" s="19">
        <v>5.9868957453549996</v>
      </c>
      <c r="J119" s="19">
        <v>0</v>
      </c>
      <c r="K119" s="19">
        <v>26.023745000000002</v>
      </c>
      <c r="L119" s="19">
        <v>245.47285199999999</v>
      </c>
      <c r="M119" s="19">
        <v>415.73</v>
      </c>
      <c r="N119" s="69">
        <v>50</v>
      </c>
      <c r="O119" s="19">
        <v>1053.0041999999999</v>
      </c>
      <c r="P119" s="68">
        <f t="shared" si="1"/>
        <v>2477.3251326</v>
      </c>
      <c r="Q119" s="52"/>
      <c r="R119" s="52"/>
      <c r="S119" s="52"/>
      <c r="T119" s="52"/>
      <c r="U119" s="52"/>
      <c r="V119" s="52"/>
      <c r="W119" s="52"/>
      <c r="X119" s="52"/>
      <c r="Y119" s="52"/>
      <c r="Z119" s="52"/>
      <c r="AA119" s="52"/>
      <c r="AB119" s="52"/>
      <c r="AC119" s="52"/>
      <c r="AD119" s="52"/>
      <c r="AE119" s="52"/>
      <c r="AF119" s="52"/>
      <c r="AG119" s="52"/>
      <c r="AH119" s="52"/>
      <c r="AI119" s="52"/>
      <c r="AJ119" s="52"/>
      <c r="AK119" s="52"/>
      <c r="AL119" s="52"/>
      <c r="AM119" s="52"/>
      <c r="AN119" s="52"/>
      <c r="AO119" s="52"/>
    </row>
    <row r="120" spans="1:41" s="65" customFormat="1" ht="12.75" x14ac:dyDescent="0.2">
      <c r="A120" s="19" t="s">
        <v>59</v>
      </c>
      <c r="B120" s="19">
        <v>8.6703793999999998</v>
      </c>
      <c r="C120" s="19">
        <v>32.080027999999999</v>
      </c>
      <c r="D120" s="19">
        <v>288.47368310000002</v>
      </c>
      <c r="E120" s="19">
        <v>223.23200890000001</v>
      </c>
      <c r="F120" s="19">
        <v>57.191110000000002</v>
      </c>
      <c r="G120" s="19">
        <v>50.579740134704998</v>
      </c>
      <c r="H120" s="19">
        <v>22.16</v>
      </c>
      <c r="I120" s="19">
        <v>5.9602598652950043</v>
      </c>
      <c r="J120" s="19">
        <v>0</v>
      </c>
      <c r="K120" s="19">
        <v>26.716612999999999</v>
      </c>
      <c r="L120" s="19">
        <v>243.806184</v>
      </c>
      <c r="M120" s="19">
        <v>415.81</v>
      </c>
      <c r="N120" s="69">
        <v>50</v>
      </c>
      <c r="O120" s="19">
        <v>1053.0041999999999</v>
      </c>
      <c r="P120" s="68">
        <f t="shared" si="1"/>
        <v>2477.6842064000002</v>
      </c>
      <c r="Q120" s="52"/>
      <c r="R120" s="52"/>
      <c r="S120" s="52"/>
      <c r="T120" s="52"/>
      <c r="U120" s="52"/>
      <c r="V120" s="52"/>
      <c r="W120" s="52"/>
      <c r="X120" s="52"/>
      <c r="Y120" s="52"/>
      <c r="Z120" s="52"/>
      <c r="AA120" s="52"/>
      <c r="AB120" s="52"/>
      <c r="AC120" s="52"/>
      <c r="AD120" s="52"/>
      <c r="AE120" s="52"/>
      <c r="AF120" s="52"/>
      <c r="AG120" s="52"/>
      <c r="AH120" s="52"/>
      <c r="AI120" s="52"/>
      <c r="AJ120" s="52"/>
      <c r="AK120" s="52"/>
      <c r="AL120" s="52"/>
      <c r="AM120" s="52"/>
      <c r="AN120" s="52"/>
      <c r="AO120" s="52"/>
    </row>
    <row r="121" spans="1:41" s="65" customFormat="1" ht="12.75" x14ac:dyDescent="0.2">
      <c r="A121" s="19" t="s">
        <v>54</v>
      </c>
      <c r="B121" s="19">
        <v>8.4858092000000003</v>
      </c>
      <c r="C121" s="19">
        <v>32.3491079</v>
      </c>
      <c r="D121" s="19">
        <v>286.16805240000002</v>
      </c>
      <c r="E121" s="19">
        <v>222.8</v>
      </c>
      <c r="F121" s="19">
        <v>57.806873000000003</v>
      </c>
      <c r="G121" s="19">
        <v>50.271618957859999</v>
      </c>
      <c r="H121" s="19">
        <v>22.16</v>
      </c>
      <c r="I121" s="19">
        <v>5.9683810421400061</v>
      </c>
      <c r="J121" s="19">
        <v>0</v>
      </c>
      <c r="K121" s="19">
        <v>26.672499999999999</v>
      </c>
      <c r="L121" s="19">
        <v>244.67419000000001</v>
      </c>
      <c r="M121" s="19">
        <v>415.9</v>
      </c>
      <c r="N121" s="69">
        <v>50</v>
      </c>
      <c r="O121" s="19">
        <v>1053.0041999999999</v>
      </c>
      <c r="P121" s="68">
        <f t="shared" si="1"/>
        <v>2476.2607324999999</v>
      </c>
      <c r="Q121" s="52"/>
      <c r="R121" s="52"/>
      <c r="S121" s="52"/>
      <c r="T121" s="52"/>
      <c r="U121" s="52"/>
      <c r="V121" s="52"/>
      <c r="W121" s="52"/>
      <c r="X121" s="52"/>
      <c r="Y121" s="52"/>
      <c r="Z121" s="52"/>
      <c r="AA121" s="52"/>
      <c r="AB121" s="52"/>
      <c r="AC121" s="52"/>
      <c r="AD121" s="52"/>
      <c r="AE121" s="52"/>
      <c r="AF121" s="52"/>
      <c r="AG121" s="52"/>
      <c r="AH121" s="52"/>
      <c r="AI121" s="52"/>
      <c r="AJ121" s="52"/>
      <c r="AK121" s="52"/>
      <c r="AL121" s="52"/>
      <c r="AM121" s="52"/>
      <c r="AN121" s="52"/>
      <c r="AO121" s="52"/>
    </row>
    <row r="122" spans="1:41" s="65" customFormat="1" ht="12.75" x14ac:dyDescent="0.2">
      <c r="A122" s="19" t="s">
        <v>55</v>
      </c>
      <c r="B122" s="19">
        <v>8.6299194000000021</v>
      </c>
      <c r="C122" s="19">
        <v>32.2424879</v>
      </c>
      <c r="D122" s="19">
        <v>289.66704499999997</v>
      </c>
      <c r="E122" s="19">
        <v>221.09298509999999</v>
      </c>
      <c r="F122" s="19">
        <v>70.794315999999995</v>
      </c>
      <c r="G122" s="19">
        <v>50.655701247179998</v>
      </c>
      <c r="H122" s="19">
        <v>22.16</v>
      </c>
      <c r="I122" s="19">
        <v>5.7842987528199963</v>
      </c>
      <c r="J122" s="19">
        <v>0</v>
      </c>
      <c r="K122" s="19">
        <v>27.412683999999999</v>
      </c>
      <c r="L122" s="19">
        <v>243.36536899999999</v>
      </c>
      <c r="M122" s="19">
        <v>415.96</v>
      </c>
      <c r="N122" s="69">
        <v>50</v>
      </c>
      <c r="O122" s="19">
        <v>1053.0041999999999</v>
      </c>
      <c r="P122" s="68">
        <f t="shared" si="1"/>
        <v>2490.7690063999999</v>
      </c>
      <c r="Q122" s="52"/>
      <c r="R122" s="52"/>
      <c r="S122" s="52"/>
      <c r="T122" s="52"/>
      <c r="U122" s="52"/>
      <c r="V122" s="52"/>
      <c r="W122" s="52"/>
      <c r="X122" s="52"/>
      <c r="Y122" s="52"/>
      <c r="Z122" s="52"/>
      <c r="AA122" s="52"/>
      <c r="AB122" s="52"/>
      <c r="AC122" s="52"/>
      <c r="AD122" s="52"/>
      <c r="AE122" s="52"/>
      <c r="AF122" s="52"/>
      <c r="AG122" s="52"/>
      <c r="AH122" s="52"/>
      <c r="AI122" s="52"/>
      <c r="AJ122" s="52"/>
      <c r="AK122" s="52"/>
      <c r="AL122" s="52"/>
      <c r="AM122" s="52"/>
      <c r="AN122" s="52"/>
      <c r="AO122" s="52"/>
    </row>
    <row r="123" spans="1:41" s="65" customFormat="1" ht="12.75" x14ac:dyDescent="0.2">
      <c r="A123" s="19" t="s">
        <v>56</v>
      </c>
      <c r="B123" s="19">
        <v>8.5346174000000001</v>
      </c>
      <c r="C123" s="19">
        <v>32.2424879</v>
      </c>
      <c r="D123" s="19">
        <v>305.27044719999998</v>
      </c>
      <c r="E123" s="19">
        <v>228.47801870000001</v>
      </c>
      <c r="F123" s="19">
        <v>70.574375000000003</v>
      </c>
      <c r="G123" s="19">
        <v>50.967633900339997</v>
      </c>
      <c r="H123" s="19">
        <v>21.45</v>
      </c>
      <c r="I123" s="19">
        <v>5.482366099660009</v>
      </c>
      <c r="J123" s="19">
        <v>0</v>
      </c>
      <c r="K123" s="19">
        <v>26.5</v>
      </c>
      <c r="L123" s="19">
        <v>241.600661</v>
      </c>
      <c r="M123" s="19">
        <v>419.59</v>
      </c>
      <c r="N123" s="69">
        <v>50</v>
      </c>
      <c r="O123" s="19">
        <v>1053.0041999999999</v>
      </c>
      <c r="P123" s="68">
        <f t="shared" si="1"/>
        <v>2513.6948072</v>
      </c>
      <c r="Q123" s="52"/>
      <c r="R123" s="52"/>
      <c r="S123" s="52"/>
      <c r="T123" s="52"/>
      <c r="U123" s="52"/>
      <c r="V123" s="52"/>
      <c r="W123" s="52"/>
      <c r="X123" s="52"/>
      <c r="Y123" s="52"/>
      <c r="Z123" s="52"/>
      <c r="AA123" s="52"/>
      <c r="AB123" s="52"/>
      <c r="AC123" s="52"/>
      <c r="AD123" s="52"/>
      <c r="AE123" s="52"/>
      <c r="AF123" s="52"/>
      <c r="AG123" s="52"/>
      <c r="AH123" s="52"/>
      <c r="AI123" s="52"/>
      <c r="AJ123" s="52"/>
      <c r="AK123" s="52"/>
      <c r="AL123" s="52"/>
      <c r="AM123" s="52"/>
      <c r="AN123" s="52"/>
      <c r="AO123" s="52"/>
    </row>
    <row r="124" spans="1:41" s="2" customFormat="1" ht="12.75" x14ac:dyDescent="0.2">
      <c r="A124" s="63">
        <v>2018</v>
      </c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68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</row>
    <row r="125" spans="1:41" s="2" customFormat="1" ht="12.75" customHeight="1" x14ac:dyDescent="0.2">
      <c r="A125" s="19" t="s">
        <v>57</v>
      </c>
      <c r="B125" s="19">
        <v>8.75</v>
      </c>
      <c r="C125" s="19">
        <v>34.340000000000003</v>
      </c>
      <c r="D125" s="19">
        <v>298.82</v>
      </c>
      <c r="E125" s="19">
        <v>228.19</v>
      </c>
      <c r="F125" s="19">
        <v>70.569999999999993</v>
      </c>
      <c r="G125" s="19">
        <v>52.148243162475005</v>
      </c>
      <c r="H125" s="19">
        <v>21.45</v>
      </c>
      <c r="I125" s="19">
        <v>5.59</v>
      </c>
      <c r="J125" s="19">
        <v>0</v>
      </c>
      <c r="K125" s="19">
        <v>26.62</v>
      </c>
      <c r="L125" s="19">
        <v>238.82</v>
      </c>
      <c r="M125" s="19">
        <v>419.6</v>
      </c>
      <c r="N125" s="19">
        <v>50.041043000000002</v>
      </c>
      <c r="O125" s="19">
        <v>1053.0041999999999</v>
      </c>
      <c r="P125" s="68">
        <f t="shared" si="1"/>
        <v>2507.943486162475</v>
      </c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</row>
    <row r="126" spans="1:41" s="2" customFormat="1" ht="12.75" x14ac:dyDescent="0.2">
      <c r="A126" s="19" t="s">
        <v>58</v>
      </c>
      <c r="B126" s="19">
        <v>8.57</v>
      </c>
      <c r="C126" s="19">
        <v>34.44</v>
      </c>
      <c r="D126" s="19">
        <v>300.89</v>
      </c>
      <c r="E126" s="19">
        <v>227.36</v>
      </c>
      <c r="F126" s="19">
        <v>70.569999999999993</v>
      </c>
      <c r="G126" s="19">
        <v>51.746248723899996</v>
      </c>
      <c r="H126" s="19">
        <v>21.45</v>
      </c>
      <c r="I126" s="19">
        <v>5.57</v>
      </c>
      <c r="J126" s="19">
        <v>0</v>
      </c>
      <c r="K126" s="19">
        <v>26.56</v>
      </c>
      <c r="L126" s="19">
        <v>234.72</v>
      </c>
      <c r="M126" s="19">
        <v>426.51</v>
      </c>
      <c r="N126" s="19">
        <v>50.041043000000002</v>
      </c>
      <c r="O126" s="19">
        <v>1053.0041999999999</v>
      </c>
      <c r="P126" s="68">
        <f t="shared" si="1"/>
        <v>2511.4314917238999</v>
      </c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</row>
    <row r="127" spans="1:41" s="2" customFormat="1" ht="12.75" x14ac:dyDescent="0.2">
      <c r="A127" s="63" t="s">
        <v>47</v>
      </c>
      <c r="B127" s="19">
        <v>8.65</v>
      </c>
      <c r="C127" s="19">
        <v>34.479999999999997</v>
      </c>
      <c r="D127" s="19">
        <v>302.72000000000003</v>
      </c>
      <c r="E127" s="19">
        <v>227.27</v>
      </c>
      <c r="F127" s="19">
        <v>70.48</v>
      </c>
      <c r="G127" s="19">
        <v>52.024540177659993</v>
      </c>
      <c r="H127" s="19">
        <v>21.27</v>
      </c>
      <c r="I127" s="19">
        <v>5.59</v>
      </c>
      <c r="J127" s="19">
        <v>0</v>
      </c>
      <c r="K127" s="19">
        <v>26.92</v>
      </c>
      <c r="L127" s="19">
        <v>232.98</v>
      </c>
      <c r="M127" s="19">
        <v>426.55</v>
      </c>
      <c r="N127" s="19">
        <v>50.041043000000002</v>
      </c>
      <c r="O127" s="19">
        <v>1053.0041999999999</v>
      </c>
      <c r="P127" s="68">
        <f t="shared" si="1"/>
        <v>2511.9797831776596</v>
      </c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</row>
    <row r="128" spans="1:41" s="2" customFormat="1" ht="12.75" x14ac:dyDescent="0.2">
      <c r="A128" s="63" t="s">
        <v>48</v>
      </c>
      <c r="B128" s="19">
        <v>8.41</v>
      </c>
      <c r="C128" s="19">
        <v>35.130000000000003</v>
      </c>
      <c r="D128" s="19">
        <v>298.51</v>
      </c>
      <c r="E128" s="19">
        <v>225</v>
      </c>
      <c r="F128" s="19">
        <v>69.900000000000006</v>
      </c>
      <c r="G128" s="19">
        <v>51.466114161875005</v>
      </c>
      <c r="H128" s="19">
        <v>21.27</v>
      </c>
      <c r="I128" s="19">
        <v>5.18</v>
      </c>
      <c r="J128" s="19">
        <v>0</v>
      </c>
      <c r="K128" s="19">
        <v>27.17</v>
      </c>
      <c r="L128" s="19">
        <v>232.98</v>
      </c>
      <c r="M128" s="19">
        <v>428.91</v>
      </c>
      <c r="N128" s="19">
        <v>50.041043000000002</v>
      </c>
      <c r="O128" s="19">
        <v>1053.0041999999999</v>
      </c>
      <c r="P128" s="68">
        <f t="shared" si="1"/>
        <v>2506.9713571618749</v>
      </c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</row>
    <row r="129" spans="1:41" s="2" customFormat="1" ht="12.75" x14ac:dyDescent="0.2">
      <c r="A129" s="19" t="s">
        <v>49</v>
      </c>
      <c r="B129" s="19">
        <v>8.1199999999999992</v>
      </c>
      <c r="C129" s="19">
        <v>35.14</v>
      </c>
      <c r="D129" s="19">
        <v>300.37</v>
      </c>
      <c r="E129" s="19">
        <v>222.14</v>
      </c>
      <c r="F129" s="19">
        <v>69.92</v>
      </c>
      <c r="G129" s="19">
        <v>50.699846374265</v>
      </c>
      <c r="H129" s="19">
        <v>21.27</v>
      </c>
      <c r="I129" s="19">
        <v>5.14</v>
      </c>
      <c r="J129" s="19">
        <v>0</v>
      </c>
      <c r="K129" s="19">
        <v>27.24</v>
      </c>
      <c r="L129" s="19">
        <v>251.67</v>
      </c>
      <c r="M129" s="19">
        <v>428.96</v>
      </c>
      <c r="N129" s="19">
        <v>50.041043000000002</v>
      </c>
      <c r="O129" s="19">
        <v>1053.0041999999999</v>
      </c>
      <c r="P129" s="68">
        <f t="shared" si="1"/>
        <v>2523.7150893742646</v>
      </c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</row>
    <row r="130" spans="1:41" s="2" customFormat="1" ht="12.75" x14ac:dyDescent="0.2">
      <c r="A130" s="19" t="s">
        <v>50</v>
      </c>
      <c r="B130" s="19">
        <v>7.79</v>
      </c>
      <c r="C130" s="19">
        <v>35.700000000000003</v>
      </c>
      <c r="D130" s="19">
        <v>302.24</v>
      </c>
      <c r="E130" s="19">
        <v>228.88</v>
      </c>
      <c r="F130" s="19">
        <v>69.150000000000006</v>
      </c>
      <c r="G130" s="19">
        <v>50.339133981974996</v>
      </c>
      <c r="H130" s="19">
        <v>20.56</v>
      </c>
      <c r="I130" s="19">
        <v>4.92</v>
      </c>
      <c r="J130" s="19">
        <v>0</v>
      </c>
      <c r="K130" s="19">
        <v>26.75</v>
      </c>
      <c r="L130" s="19">
        <v>249.91</v>
      </c>
      <c r="M130" s="19">
        <v>429.01</v>
      </c>
      <c r="N130" s="19">
        <v>50.041043000000002</v>
      </c>
      <c r="O130" s="19">
        <v>1057</v>
      </c>
      <c r="P130" s="68">
        <f t="shared" si="1"/>
        <v>2532.2901769819746</v>
      </c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</row>
    <row r="131" spans="1:41" s="2" customFormat="1" ht="12.75" x14ac:dyDescent="0.2">
      <c r="A131" s="19" t="s">
        <v>51</v>
      </c>
      <c r="B131" s="19">
        <v>7.84</v>
      </c>
      <c r="C131" s="19">
        <v>36.159999999999997</v>
      </c>
      <c r="D131" s="19">
        <v>301.43</v>
      </c>
      <c r="E131" s="19">
        <v>228.03</v>
      </c>
      <c r="F131" s="19">
        <v>70.11</v>
      </c>
      <c r="G131" s="19">
        <v>50.27811457</v>
      </c>
      <c r="H131" s="19">
        <v>20.56</v>
      </c>
      <c r="I131" s="19">
        <v>4.91</v>
      </c>
      <c r="J131" s="19">
        <v>0</v>
      </c>
      <c r="K131" s="19">
        <v>26.87</v>
      </c>
      <c r="L131" s="19">
        <v>247</v>
      </c>
      <c r="M131" s="19">
        <v>429.03</v>
      </c>
      <c r="N131" s="19">
        <v>50.041043000000002</v>
      </c>
      <c r="O131" s="19">
        <v>1057.0041999999999</v>
      </c>
      <c r="P131" s="68">
        <f t="shared" si="1"/>
        <v>2529.2633575699997</v>
      </c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</row>
    <row r="132" spans="1:41" s="2" customFormat="1" ht="12.75" customHeight="1" x14ac:dyDescent="0.2">
      <c r="A132" s="19" t="s">
        <v>52</v>
      </c>
      <c r="B132" s="19">
        <v>7.79</v>
      </c>
      <c r="C132" s="19">
        <v>37.76</v>
      </c>
      <c r="D132" s="19">
        <v>303.01</v>
      </c>
      <c r="E132" s="19">
        <v>228.33</v>
      </c>
      <c r="F132" s="19">
        <v>71.19</v>
      </c>
      <c r="G132" s="19">
        <v>50.153606350000004</v>
      </c>
      <c r="H132" s="19">
        <v>20.56</v>
      </c>
      <c r="I132" s="19">
        <v>4.91</v>
      </c>
      <c r="J132" s="19">
        <v>0</v>
      </c>
      <c r="K132" s="19">
        <v>27.16</v>
      </c>
      <c r="L132" s="19">
        <v>245.76</v>
      </c>
      <c r="M132" s="19">
        <v>429.1</v>
      </c>
      <c r="N132" s="19">
        <v>50.041043000000002</v>
      </c>
      <c r="O132" s="19">
        <v>1057.0041999999999</v>
      </c>
      <c r="P132" s="68">
        <f t="shared" si="1"/>
        <v>2532.76884935</v>
      </c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</row>
    <row r="133" spans="1:41" s="2" customFormat="1" ht="12.75" customHeight="1" x14ac:dyDescent="0.2">
      <c r="A133" s="19" t="s">
        <v>59</v>
      </c>
      <c r="B133" s="19">
        <v>7.75</v>
      </c>
      <c r="C133" s="19">
        <v>37.79</v>
      </c>
      <c r="D133" s="19">
        <v>311.68</v>
      </c>
      <c r="E133" s="19">
        <v>227.93</v>
      </c>
      <c r="F133" s="19">
        <v>71.180000000000007</v>
      </c>
      <c r="G133" s="19">
        <v>49.933954369999995</v>
      </c>
      <c r="H133" s="19">
        <v>20.38</v>
      </c>
      <c r="I133" s="19">
        <v>4.68</v>
      </c>
      <c r="J133" s="19">
        <v>0</v>
      </c>
      <c r="K133" s="19">
        <v>27.23</v>
      </c>
      <c r="L133" s="19">
        <v>246.73999999999998</v>
      </c>
      <c r="M133" s="19">
        <v>429.14</v>
      </c>
      <c r="N133" s="19">
        <v>50.041043000000002</v>
      </c>
      <c r="O133" s="19">
        <v>1057.0041999999999</v>
      </c>
      <c r="P133" s="68">
        <f t="shared" si="1"/>
        <v>2541.4791973700003</v>
      </c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</row>
    <row r="134" spans="1:41" s="2" customFormat="1" ht="12.75" x14ac:dyDescent="0.2">
      <c r="A134" s="19" t="s">
        <v>54</v>
      </c>
      <c r="B134" s="19">
        <v>7.52</v>
      </c>
      <c r="C134" s="19">
        <v>37.03</v>
      </c>
      <c r="D134" s="19">
        <v>307.60000000000002</v>
      </c>
      <c r="E134" s="19">
        <v>227.26</v>
      </c>
      <c r="F134" s="19">
        <v>71.41</v>
      </c>
      <c r="G134" s="19">
        <v>49.464230172260002</v>
      </c>
      <c r="H134" s="19">
        <v>27.33</v>
      </c>
      <c r="I134" s="19">
        <v>4.5</v>
      </c>
      <c r="J134" s="19">
        <v>0</v>
      </c>
      <c r="K134" s="19">
        <v>27.67</v>
      </c>
      <c r="L134" s="19">
        <v>249.03</v>
      </c>
      <c r="M134" s="19">
        <v>429.21</v>
      </c>
      <c r="N134" s="19">
        <v>50.041043000000002</v>
      </c>
      <c r="O134" s="19">
        <v>1057.0041999999999</v>
      </c>
      <c r="P134" s="68">
        <f t="shared" si="1"/>
        <v>2545.0694731722597</v>
      </c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</row>
    <row r="135" spans="1:41" s="74" customFormat="1" ht="12.75" x14ac:dyDescent="0.2">
      <c r="A135" s="67" t="s">
        <v>55</v>
      </c>
      <c r="B135" s="67">
        <v>7.4</v>
      </c>
      <c r="C135" s="67">
        <v>37.42</v>
      </c>
      <c r="D135" s="67">
        <v>309.24</v>
      </c>
      <c r="E135" s="67">
        <v>223.71</v>
      </c>
      <c r="F135" s="67">
        <v>71.25</v>
      </c>
      <c r="G135" s="67">
        <v>49.503561740000002</v>
      </c>
      <c r="H135" s="67">
        <v>27.33</v>
      </c>
      <c r="I135" s="67">
        <v>4.5</v>
      </c>
      <c r="J135" s="67">
        <v>0</v>
      </c>
      <c r="K135" s="67">
        <v>27.79</v>
      </c>
      <c r="L135" s="67">
        <v>250.4</v>
      </c>
      <c r="M135" s="67">
        <v>429.25</v>
      </c>
      <c r="N135" s="67">
        <v>50.041043000000002</v>
      </c>
      <c r="O135" s="67">
        <v>1057.0041999999999</v>
      </c>
      <c r="P135" s="73">
        <f>SUM(B135:O135)</f>
        <v>2544.8388047399994</v>
      </c>
    </row>
    <row r="136" spans="1:41" ht="12.75" x14ac:dyDescent="0.2">
      <c r="A136" s="67" t="s">
        <v>56</v>
      </c>
      <c r="B136" s="67">
        <v>7.41</v>
      </c>
      <c r="C136" s="67">
        <v>37.6</v>
      </c>
      <c r="D136" s="67">
        <v>309.93</v>
      </c>
      <c r="E136" s="67">
        <v>238.21</v>
      </c>
      <c r="F136" s="67">
        <v>71.33</v>
      </c>
      <c r="G136" s="67">
        <v>49.774373400000002</v>
      </c>
      <c r="H136" s="67">
        <v>26.62</v>
      </c>
      <c r="I136" s="67">
        <v>4.3</v>
      </c>
      <c r="J136" s="67">
        <v>0</v>
      </c>
      <c r="K136" s="67">
        <v>27.1</v>
      </c>
      <c r="L136" s="67">
        <v>258.83</v>
      </c>
      <c r="M136" s="67">
        <v>429.31</v>
      </c>
      <c r="N136" s="67">
        <v>50.041043000000002</v>
      </c>
      <c r="O136" s="67">
        <v>1057.0041999999999</v>
      </c>
      <c r="P136" s="73">
        <f>SUM(B136:O136)</f>
        <v>2567.4596163999995</v>
      </c>
      <c r="Q136" s="82"/>
    </row>
    <row r="137" spans="1:41" ht="12.75" x14ac:dyDescent="0.2">
      <c r="A137" s="63">
        <v>2019</v>
      </c>
      <c r="B137" s="67"/>
      <c r="C137" s="67"/>
      <c r="D137" s="67"/>
      <c r="E137" s="67"/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P137" s="73"/>
      <c r="Q137" s="82"/>
    </row>
    <row r="138" spans="1:41" ht="12.75" x14ac:dyDescent="0.2">
      <c r="A138" s="67" t="s">
        <v>57</v>
      </c>
      <c r="B138" s="67">
        <v>7.32</v>
      </c>
      <c r="C138" s="67">
        <v>37.61</v>
      </c>
      <c r="D138" s="67">
        <v>305.82</v>
      </c>
      <c r="E138" s="67">
        <v>237.37</v>
      </c>
      <c r="F138" s="67">
        <v>71.3</v>
      </c>
      <c r="G138" s="67">
        <v>50.128894380000006</v>
      </c>
      <c r="H138" s="67">
        <v>26.62</v>
      </c>
      <c r="I138" s="67">
        <v>4.32</v>
      </c>
      <c r="J138" s="67">
        <v>0</v>
      </c>
      <c r="K138" s="67">
        <v>28.4</v>
      </c>
      <c r="L138" s="67">
        <v>258.39999999999998</v>
      </c>
      <c r="M138" s="67">
        <v>429.42</v>
      </c>
      <c r="N138" s="67">
        <v>50</v>
      </c>
      <c r="O138" s="67">
        <v>1057.0041999999999</v>
      </c>
      <c r="P138" s="73">
        <f t="shared" ref="P138:P200" si="2">SUM(B138:O138)</f>
        <v>2563.7130943799998</v>
      </c>
      <c r="Q138" s="82"/>
    </row>
    <row r="139" spans="1:41" ht="12.75" x14ac:dyDescent="0.2">
      <c r="A139" s="67" t="s">
        <v>58</v>
      </c>
      <c r="B139" s="67">
        <v>7.25</v>
      </c>
      <c r="C139" s="67">
        <v>37.61</v>
      </c>
      <c r="D139" s="67">
        <v>320.70999999999998</v>
      </c>
      <c r="E139" s="67">
        <v>236.42</v>
      </c>
      <c r="F139" s="67">
        <v>74</v>
      </c>
      <c r="G139" s="67">
        <v>50.031460159999995</v>
      </c>
      <c r="H139" s="67">
        <v>26.62</v>
      </c>
      <c r="I139" s="67">
        <v>4.32</v>
      </c>
      <c r="J139" s="67">
        <v>0</v>
      </c>
      <c r="K139" s="67">
        <v>29.02</v>
      </c>
      <c r="L139" s="67">
        <v>253.4</v>
      </c>
      <c r="M139" s="67">
        <v>429.47</v>
      </c>
      <c r="N139" s="67">
        <v>50</v>
      </c>
      <c r="O139" s="67">
        <v>1057.0041999999999</v>
      </c>
      <c r="P139" s="73">
        <f t="shared" si="2"/>
        <v>2575.8556601600003</v>
      </c>
      <c r="Q139" s="82"/>
    </row>
    <row r="140" spans="1:41" ht="12.75" x14ac:dyDescent="0.2">
      <c r="A140" s="67" t="s">
        <v>47</v>
      </c>
      <c r="B140" s="67">
        <v>7.16</v>
      </c>
      <c r="C140" s="67">
        <v>37.61</v>
      </c>
      <c r="D140" s="67">
        <v>321.12</v>
      </c>
      <c r="E140" s="67">
        <v>238.12</v>
      </c>
      <c r="F140" s="67">
        <v>75</v>
      </c>
      <c r="G140" s="67">
        <v>49.683399009999995</v>
      </c>
      <c r="H140" s="67">
        <v>26.44</v>
      </c>
      <c r="I140" s="67">
        <v>4.08</v>
      </c>
      <c r="J140" s="67">
        <v>0</v>
      </c>
      <c r="K140" s="67">
        <v>28.95</v>
      </c>
      <c r="L140" s="67">
        <v>253.3</v>
      </c>
      <c r="M140" s="67">
        <v>429.49</v>
      </c>
      <c r="N140" s="67">
        <v>50</v>
      </c>
      <c r="O140" s="67">
        <v>1057.0041999999999</v>
      </c>
      <c r="P140" s="73">
        <f t="shared" si="2"/>
        <v>2577.9575990100002</v>
      </c>
      <c r="Q140" s="82"/>
    </row>
    <row r="141" spans="1:41" ht="12.75" x14ac:dyDescent="0.2">
      <c r="A141" s="67" t="s">
        <v>48</v>
      </c>
      <c r="B141" s="67">
        <v>7.09</v>
      </c>
      <c r="C141" s="67">
        <v>37.96</v>
      </c>
      <c r="D141" s="67">
        <v>315.45999999999998</v>
      </c>
      <c r="E141" s="67">
        <v>235.96</v>
      </c>
      <c r="F141" s="67">
        <v>77.099999999999994</v>
      </c>
      <c r="G141" s="67">
        <v>49.594267719999998</v>
      </c>
      <c r="H141" s="67">
        <v>26.44</v>
      </c>
      <c r="I141" s="67">
        <v>3.92</v>
      </c>
      <c r="J141" s="67">
        <v>0</v>
      </c>
      <c r="K141" s="67">
        <v>29.35</v>
      </c>
      <c r="L141" s="67">
        <v>253.29676824000001</v>
      </c>
      <c r="M141" s="67">
        <v>429.5</v>
      </c>
      <c r="N141" s="67">
        <v>50</v>
      </c>
      <c r="O141" s="67">
        <v>1053</v>
      </c>
      <c r="P141" s="73">
        <f t="shared" si="2"/>
        <v>2568.6710359600002</v>
      </c>
      <c r="Q141" s="82"/>
    </row>
    <row r="142" spans="1:41" ht="12.75" x14ac:dyDescent="0.2">
      <c r="A142" s="63" t="s">
        <v>49</v>
      </c>
      <c r="B142" s="67">
        <v>6.9</v>
      </c>
      <c r="C142" s="67">
        <v>37.96</v>
      </c>
      <c r="D142" s="67">
        <v>320.02999999999997</v>
      </c>
      <c r="E142" s="67">
        <v>232.33</v>
      </c>
      <c r="F142" s="67">
        <v>77.704570799999999</v>
      </c>
      <c r="G142" s="67">
        <v>49.302931360000002</v>
      </c>
      <c r="H142" s="67">
        <v>26.44</v>
      </c>
      <c r="I142" s="67">
        <v>6.6999999999999993</v>
      </c>
      <c r="J142" s="67">
        <v>0</v>
      </c>
      <c r="K142" s="67">
        <v>29.34</v>
      </c>
      <c r="L142" s="67">
        <v>254.29691939999998</v>
      </c>
      <c r="M142" s="67">
        <v>429.52</v>
      </c>
      <c r="N142" s="67">
        <v>50</v>
      </c>
      <c r="O142" s="67">
        <v>1053</v>
      </c>
      <c r="P142" s="73">
        <f t="shared" si="2"/>
        <v>2573.5244215600001</v>
      </c>
      <c r="Q142" s="82"/>
    </row>
    <row r="143" spans="1:41" ht="12.75" x14ac:dyDescent="0.2">
      <c r="A143" s="67" t="s">
        <v>50</v>
      </c>
      <c r="B143" s="67">
        <v>6.99</v>
      </c>
      <c r="C143" s="67">
        <v>37.96</v>
      </c>
      <c r="D143" s="67">
        <v>321.51</v>
      </c>
      <c r="E143" s="67">
        <v>233.25</v>
      </c>
      <c r="F143" s="67">
        <v>80.509736099999998</v>
      </c>
      <c r="G143" s="67">
        <v>49.753598169865001</v>
      </c>
      <c r="H143" s="67">
        <v>25.73</v>
      </c>
      <c r="I143" s="67">
        <v>6.51</v>
      </c>
      <c r="J143" s="67">
        <v>0</v>
      </c>
      <c r="K143" s="67">
        <v>31.18</v>
      </c>
      <c r="L143" s="67">
        <v>254.29691939999998</v>
      </c>
      <c r="M143" s="67">
        <v>429.53</v>
      </c>
      <c r="N143" s="67">
        <v>50</v>
      </c>
      <c r="O143" s="67">
        <v>1053</v>
      </c>
      <c r="P143" s="73">
        <f t="shared" si="2"/>
        <v>2580.2202536698651</v>
      </c>
      <c r="Q143" s="82"/>
    </row>
    <row r="144" spans="1:41" ht="12.75" x14ac:dyDescent="0.2">
      <c r="A144" s="67" t="s">
        <v>51</v>
      </c>
      <c r="B144" s="67">
        <v>6.73</v>
      </c>
      <c r="C144" s="67">
        <v>38.799999999999997</v>
      </c>
      <c r="D144" s="67">
        <v>316.61</v>
      </c>
      <c r="E144" s="67">
        <v>237.94</v>
      </c>
      <c r="F144" s="67">
        <v>83.239031700000012</v>
      </c>
      <c r="G144" s="67">
        <v>49.224142950000001</v>
      </c>
      <c r="H144" s="67">
        <v>25.73</v>
      </c>
      <c r="I144" s="67">
        <v>6.49</v>
      </c>
      <c r="J144" s="67">
        <v>0</v>
      </c>
      <c r="K144" s="67">
        <v>31.58</v>
      </c>
      <c r="L144" s="67">
        <v>255.5</v>
      </c>
      <c r="M144" s="67">
        <v>429.53</v>
      </c>
      <c r="N144" s="67">
        <v>50</v>
      </c>
      <c r="O144" s="67">
        <v>1053.0041999999999</v>
      </c>
      <c r="P144" s="73">
        <f t="shared" si="2"/>
        <v>2584.3773746500001</v>
      </c>
      <c r="Q144" s="82"/>
    </row>
    <row r="145" spans="1:20" ht="12.75" x14ac:dyDescent="0.2">
      <c r="A145" s="67" t="s">
        <v>52</v>
      </c>
      <c r="B145" s="67">
        <v>6.68</v>
      </c>
      <c r="C145" s="67">
        <v>38.799999999999997</v>
      </c>
      <c r="D145" s="67">
        <v>318.29000000000002</v>
      </c>
      <c r="E145" s="67">
        <v>237.81</v>
      </c>
      <c r="F145" s="67">
        <v>84.696916700000003</v>
      </c>
      <c r="G145" s="67">
        <v>48.970813979999996</v>
      </c>
      <c r="H145" s="67">
        <v>25.73</v>
      </c>
      <c r="I145" s="67">
        <v>6.48</v>
      </c>
      <c r="J145" s="67">
        <v>0</v>
      </c>
      <c r="K145" s="67">
        <v>32.29</v>
      </c>
      <c r="L145" s="67">
        <v>272.8</v>
      </c>
      <c r="M145" s="67">
        <v>429.55</v>
      </c>
      <c r="N145" s="67">
        <v>50</v>
      </c>
      <c r="O145" s="67">
        <v>1053.0041999999999</v>
      </c>
      <c r="P145" s="73">
        <f t="shared" si="2"/>
        <v>2605.1019306799999</v>
      </c>
      <c r="Q145" s="82"/>
    </row>
    <row r="146" spans="1:20" ht="12.75" x14ac:dyDescent="0.2">
      <c r="A146" s="67" t="s">
        <v>59</v>
      </c>
      <c r="B146" s="67">
        <v>6.59</v>
      </c>
      <c r="C146" s="67">
        <v>38.799999999999997</v>
      </c>
      <c r="D146" s="67">
        <v>318.83</v>
      </c>
      <c r="E146" s="67">
        <v>237.52</v>
      </c>
      <c r="F146" s="67">
        <v>85.789777900000004</v>
      </c>
      <c r="G146" s="67">
        <v>48.790690409999996</v>
      </c>
      <c r="H146" s="67">
        <v>25.56</v>
      </c>
      <c r="I146" s="67">
        <v>6.25</v>
      </c>
      <c r="J146" s="67">
        <v>0</v>
      </c>
      <c r="K146" s="67">
        <v>32.479999999999997</v>
      </c>
      <c r="L146" s="67">
        <v>271.8</v>
      </c>
      <c r="M146" s="67">
        <v>429.55</v>
      </c>
      <c r="N146" s="67">
        <v>50</v>
      </c>
      <c r="O146" s="67">
        <v>1053.0041999999999</v>
      </c>
      <c r="P146" s="73">
        <f t="shared" si="2"/>
        <v>2604.96466831</v>
      </c>
      <c r="Q146" s="82"/>
    </row>
    <row r="147" spans="1:20" ht="12.75" x14ac:dyDescent="0.2">
      <c r="A147" s="67" t="s">
        <v>54</v>
      </c>
      <c r="B147" s="67">
        <v>5.38</v>
      </c>
      <c r="C147" s="67">
        <v>37.68</v>
      </c>
      <c r="D147" s="67">
        <v>313.39</v>
      </c>
      <c r="E147" s="67">
        <v>236.53</v>
      </c>
      <c r="F147" s="67">
        <v>85.793306400000006</v>
      </c>
      <c r="G147" s="67">
        <v>49.366330700000006</v>
      </c>
      <c r="H147" s="67">
        <v>25.56</v>
      </c>
      <c r="I147" s="67">
        <v>6.12</v>
      </c>
      <c r="J147" s="67">
        <v>0</v>
      </c>
      <c r="K147" s="67">
        <v>33.04</v>
      </c>
      <c r="L147" s="67">
        <v>272</v>
      </c>
      <c r="M147" s="67">
        <v>429.58</v>
      </c>
      <c r="N147" s="67">
        <v>50</v>
      </c>
      <c r="O147" s="67">
        <v>1053.0041999999999</v>
      </c>
      <c r="P147" s="73">
        <f t="shared" si="2"/>
        <v>2597.4438370999997</v>
      </c>
      <c r="Q147" s="82"/>
    </row>
    <row r="148" spans="1:20" ht="12.75" x14ac:dyDescent="0.2">
      <c r="A148" s="67" t="s">
        <v>55</v>
      </c>
      <c r="B148" s="67">
        <v>5.32</v>
      </c>
      <c r="C148" s="67">
        <v>38.520000000000003</v>
      </c>
      <c r="D148" s="67">
        <v>313.67</v>
      </c>
      <c r="E148" s="67">
        <v>232.9</v>
      </c>
      <c r="F148" s="67">
        <v>87.490177099999997</v>
      </c>
      <c r="G148" s="67">
        <v>49.134063270000006</v>
      </c>
      <c r="H148" s="67">
        <v>25.56</v>
      </c>
      <c r="I148" s="67">
        <v>6.1099999999999994</v>
      </c>
      <c r="J148" s="67">
        <v>0</v>
      </c>
      <c r="K148" s="67">
        <v>33.380000000000003</v>
      </c>
      <c r="L148" s="67">
        <v>269.7</v>
      </c>
      <c r="M148" s="67">
        <v>429.6</v>
      </c>
      <c r="N148" s="67">
        <v>50</v>
      </c>
      <c r="O148" s="67">
        <v>1053.0041999999999</v>
      </c>
      <c r="P148" s="73">
        <f t="shared" si="2"/>
        <v>2594.3884403699999</v>
      </c>
      <c r="Q148" s="82"/>
    </row>
    <row r="149" spans="1:20" ht="12.75" x14ac:dyDescent="0.2">
      <c r="A149" s="67" t="s">
        <v>56</v>
      </c>
      <c r="B149" s="67">
        <v>7.59</v>
      </c>
      <c r="C149" s="67">
        <v>38.520000000000003</v>
      </c>
      <c r="D149" s="67">
        <v>329.88</v>
      </c>
      <c r="E149" s="67">
        <v>244.24</v>
      </c>
      <c r="F149" s="67">
        <v>94.1</v>
      </c>
      <c r="G149" s="67">
        <v>49.489264240000004</v>
      </c>
      <c r="H149" s="67">
        <v>24.85</v>
      </c>
      <c r="I149" s="67">
        <v>16.960735759999992</v>
      </c>
      <c r="J149" s="67">
        <v>0</v>
      </c>
      <c r="K149" s="67">
        <v>32.92</v>
      </c>
      <c r="L149" s="67">
        <v>269.7</v>
      </c>
      <c r="M149" s="67">
        <v>429.62</v>
      </c>
      <c r="N149" s="67">
        <v>50</v>
      </c>
      <c r="O149" s="67">
        <v>1053.0041999999999</v>
      </c>
      <c r="P149" s="73">
        <f t="shared" si="2"/>
        <v>2640.8741999999997</v>
      </c>
      <c r="Q149" s="82"/>
    </row>
    <row r="150" spans="1:20" ht="12.75" x14ac:dyDescent="0.2">
      <c r="A150" s="63">
        <v>2020</v>
      </c>
      <c r="B150" s="67"/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73"/>
      <c r="Q150" s="82"/>
    </row>
    <row r="151" spans="1:20" ht="12.75" x14ac:dyDescent="0.2">
      <c r="A151" s="67" t="s">
        <v>57</v>
      </c>
      <c r="B151" s="67">
        <v>7.67</v>
      </c>
      <c r="C151" s="67">
        <v>39.700000000000003</v>
      </c>
      <c r="D151" s="67">
        <v>325.70999999999998</v>
      </c>
      <c r="E151" s="67">
        <v>245.59</v>
      </c>
      <c r="F151" s="67">
        <v>94.1</v>
      </c>
      <c r="G151" s="67">
        <v>49.279042529999998</v>
      </c>
      <c r="H151" s="67">
        <v>24.85</v>
      </c>
      <c r="I151" s="67">
        <v>13.995365409999991</v>
      </c>
      <c r="J151" s="67">
        <v>0</v>
      </c>
      <c r="K151" s="67">
        <v>32.83</v>
      </c>
      <c r="L151" s="67">
        <v>289.32</v>
      </c>
      <c r="M151" s="67">
        <v>429.6</v>
      </c>
      <c r="N151" s="67">
        <v>50</v>
      </c>
      <c r="O151" s="67">
        <v>1053.0042000000001</v>
      </c>
      <c r="P151" s="73">
        <f>SUM(B151:O151)</f>
        <v>2655.6486079400001</v>
      </c>
      <c r="Q151" s="82"/>
      <c r="R151" s="83"/>
      <c r="T151" s="83"/>
    </row>
    <row r="152" spans="1:20" ht="12.75" x14ac:dyDescent="0.2">
      <c r="A152" s="67" t="s">
        <v>58</v>
      </c>
      <c r="B152" s="67">
        <v>7.71</v>
      </c>
      <c r="C152" s="67">
        <v>39.700000000000003</v>
      </c>
      <c r="D152" s="67">
        <v>328.13</v>
      </c>
      <c r="E152" s="67">
        <v>244.64</v>
      </c>
      <c r="F152" s="67">
        <v>96.7</v>
      </c>
      <c r="G152" s="67">
        <v>49.147680799999996</v>
      </c>
      <c r="H152" s="67">
        <v>24.85</v>
      </c>
      <c r="I152" s="67">
        <v>14</v>
      </c>
      <c r="J152" s="67">
        <v>0</v>
      </c>
      <c r="K152" s="67">
        <v>33.25</v>
      </c>
      <c r="L152" s="67">
        <v>289.16999999999996</v>
      </c>
      <c r="M152" s="67">
        <v>429.6</v>
      </c>
      <c r="N152" s="67">
        <v>48.57</v>
      </c>
      <c r="O152" s="67">
        <v>1053.0042000000001</v>
      </c>
      <c r="P152" s="73">
        <f t="shared" ref="P152:P162" si="3">SUM(B152:O152)</f>
        <v>2658.4718808000002</v>
      </c>
      <c r="Q152" s="82"/>
      <c r="R152" s="83"/>
      <c r="T152" s="83"/>
    </row>
    <row r="153" spans="1:20" ht="12.75" x14ac:dyDescent="0.2">
      <c r="A153" s="67" t="s">
        <v>47</v>
      </c>
      <c r="B153" s="67">
        <v>7.71</v>
      </c>
      <c r="C153" s="67">
        <v>39.700000000000003</v>
      </c>
      <c r="D153" s="67">
        <v>329.27</v>
      </c>
      <c r="E153" s="67">
        <v>243.85</v>
      </c>
      <c r="F153" s="67">
        <v>104.8</v>
      </c>
      <c r="G153" s="67">
        <v>48.844104770000001</v>
      </c>
      <c r="H153" s="67">
        <v>24.67</v>
      </c>
      <c r="I153" s="67">
        <v>15.7</v>
      </c>
      <c r="J153" s="67">
        <v>0</v>
      </c>
      <c r="K153" s="67">
        <v>32.94</v>
      </c>
      <c r="L153" s="67">
        <v>290.26</v>
      </c>
      <c r="M153" s="67">
        <v>429.6</v>
      </c>
      <c r="N153" s="67">
        <v>48.57</v>
      </c>
      <c r="O153" s="67">
        <v>1053.0042000000001</v>
      </c>
      <c r="P153" s="73">
        <f t="shared" si="3"/>
        <v>2668.9183047699998</v>
      </c>
      <c r="Q153" s="82"/>
      <c r="R153" s="83"/>
      <c r="T153" s="83"/>
    </row>
    <row r="154" spans="1:20" ht="12.75" x14ac:dyDescent="0.2">
      <c r="A154" s="67" t="s">
        <v>48</v>
      </c>
      <c r="B154" s="67">
        <v>7.72</v>
      </c>
      <c r="C154" s="67">
        <v>38.53</v>
      </c>
      <c r="D154" s="67">
        <v>325.82</v>
      </c>
      <c r="E154" s="67">
        <v>241.69</v>
      </c>
      <c r="F154" s="67">
        <v>102.8</v>
      </c>
      <c r="G154" s="67">
        <v>48.90149164000001</v>
      </c>
      <c r="H154" s="67">
        <v>24.67</v>
      </c>
      <c r="I154" s="67">
        <v>16.5</v>
      </c>
      <c r="J154" s="67">
        <v>0</v>
      </c>
      <c r="K154" s="67">
        <v>33.369999999999997</v>
      </c>
      <c r="L154" s="67">
        <v>310.26</v>
      </c>
      <c r="M154" s="67">
        <v>429.6</v>
      </c>
      <c r="N154" s="67">
        <v>48.57</v>
      </c>
      <c r="O154" s="67">
        <v>1053.0042000000001</v>
      </c>
      <c r="P154" s="73">
        <f t="shared" si="3"/>
        <v>2681.4356916399997</v>
      </c>
      <c r="Q154" s="82"/>
      <c r="R154" s="83"/>
      <c r="T154" s="83"/>
    </row>
    <row r="155" spans="1:20" s="67" customFormat="1" ht="12.75" x14ac:dyDescent="0.2">
      <c r="A155" s="67" t="s">
        <v>49</v>
      </c>
      <c r="B155" s="67">
        <v>7.58</v>
      </c>
      <c r="C155" s="67">
        <v>38.76</v>
      </c>
      <c r="D155" s="67">
        <v>327.23</v>
      </c>
      <c r="E155" s="67">
        <v>238.06</v>
      </c>
      <c r="F155" s="67">
        <v>104.5</v>
      </c>
      <c r="G155" s="67">
        <v>49.102515700000005</v>
      </c>
      <c r="H155" s="67">
        <v>24.67</v>
      </c>
      <c r="I155" s="67">
        <v>16.7</v>
      </c>
      <c r="J155" s="67">
        <v>0</v>
      </c>
      <c r="K155" s="67">
        <v>34.590000000000003</v>
      </c>
      <c r="L155" s="67">
        <v>308.95</v>
      </c>
      <c r="M155" s="67">
        <v>429.6</v>
      </c>
      <c r="N155" s="67">
        <v>48.57</v>
      </c>
      <c r="O155" s="67">
        <v>1053.0042000000001</v>
      </c>
      <c r="P155" s="73">
        <f t="shared" si="3"/>
        <v>2681.3167157000003</v>
      </c>
      <c r="Q155" s="82"/>
      <c r="R155" s="75"/>
      <c r="S155"/>
      <c r="T155" s="83"/>
    </row>
    <row r="156" spans="1:20" ht="12.75" x14ac:dyDescent="0.2">
      <c r="A156" s="63" t="s">
        <v>50</v>
      </c>
      <c r="B156" s="67">
        <v>7.41</v>
      </c>
      <c r="C156" s="67">
        <v>38.76</v>
      </c>
      <c r="D156" s="67">
        <v>327.77</v>
      </c>
      <c r="E156" s="67">
        <v>239.7</v>
      </c>
      <c r="F156" s="67">
        <v>110.8</v>
      </c>
      <c r="G156" s="67">
        <v>49.234092158704996</v>
      </c>
      <c r="H156" s="67">
        <v>23.96</v>
      </c>
      <c r="I156" s="67">
        <v>17.8</v>
      </c>
      <c r="J156" s="67">
        <v>0</v>
      </c>
      <c r="K156" s="67">
        <v>34.1</v>
      </c>
      <c r="L156" s="67">
        <v>308.19</v>
      </c>
      <c r="M156" s="67">
        <v>429.6</v>
      </c>
      <c r="N156" s="67">
        <v>48.57</v>
      </c>
      <c r="O156" s="67">
        <v>1083.8</v>
      </c>
      <c r="P156" s="73">
        <f t="shared" si="3"/>
        <v>2719.6940921587047</v>
      </c>
      <c r="Q156" s="82"/>
      <c r="R156" s="83"/>
      <c r="T156" s="83"/>
    </row>
    <row r="157" spans="1:20" ht="12.75" x14ac:dyDescent="0.2">
      <c r="A157" s="67" t="s">
        <v>51</v>
      </c>
      <c r="B157" s="67">
        <v>7.08</v>
      </c>
      <c r="C157" s="67">
        <v>57.77</v>
      </c>
      <c r="D157" s="67">
        <v>330.17</v>
      </c>
      <c r="E157" s="67">
        <v>238.85</v>
      </c>
      <c r="F157" s="67">
        <v>116.3</v>
      </c>
      <c r="G157" s="67">
        <v>50.571598250000001</v>
      </c>
      <c r="H157" s="67">
        <v>23.96</v>
      </c>
      <c r="I157" s="67">
        <v>6.7682765099999953</v>
      </c>
      <c r="J157" s="67">
        <v>0</v>
      </c>
      <c r="K157" s="67">
        <v>34.020000000000003</v>
      </c>
      <c r="L157" s="67">
        <v>323.69</v>
      </c>
      <c r="M157" s="67">
        <v>429.6</v>
      </c>
      <c r="N157" s="67">
        <v>48.57</v>
      </c>
      <c r="O157" s="67">
        <v>1085.5999999999999</v>
      </c>
      <c r="P157" s="73">
        <f t="shared" si="3"/>
        <v>2752.9498747600001</v>
      </c>
      <c r="Q157" s="82"/>
      <c r="R157" s="83"/>
      <c r="T157" s="83"/>
    </row>
    <row r="158" spans="1:20" ht="12.75" x14ac:dyDescent="0.2">
      <c r="A158" s="67" t="s">
        <v>52</v>
      </c>
      <c r="B158" s="67">
        <v>7.03</v>
      </c>
      <c r="C158" s="67">
        <v>57.77</v>
      </c>
      <c r="D158" s="67">
        <v>331.56</v>
      </c>
      <c r="E158" s="67">
        <v>273.25</v>
      </c>
      <c r="F158" s="67">
        <v>116.6</v>
      </c>
      <c r="G158" s="67">
        <v>50.7807642</v>
      </c>
      <c r="H158" s="67">
        <v>23.96</v>
      </c>
      <c r="I158" s="67">
        <v>6.8539221600000007</v>
      </c>
      <c r="J158" s="67">
        <v>0</v>
      </c>
      <c r="K158" s="67">
        <v>34.26</v>
      </c>
      <c r="L158" s="67">
        <v>324.24</v>
      </c>
      <c r="M158" s="67">
        <v>429.6</v>
      </c>
      <c r="N158" s="67">
        <v>47.14</v>
      </c>
      <c r="O158" s="67">
        <v>1113.5999999999999</v>
      </c>
      <c r="P158" s="73">
        <f t="shared" si="3"/>
        <v>2816.6446863600004</v>
      </c>
      <c r="Q158" s="82"/>
      <c r="R158" s="83"/>
      <c r="T158" s="83"/>
    </row>
    <row r="159" spans="1:20" ht="12.75" x14ac:dyDescent="0.2">
      <c r="A159" s="67" t="s">
        <v>59</v>
      </c>
      <c r="B159" s="67">
        <v>7.03</v>
      </c>
      <c r="C159" s="67">
        <v>57.77</v>
      </c>
      <c r="D159" s="67">
        <v>337.99</v>
      </c>
      <c r="E159" s="67">
        <v>278.72000000000003</v>
      </c>
      <c r="F159" s="67">
        <v>121.3</v>
      </c>
      <c r="G159" s="67">
        <v>50.37499407</v>
      </c>
      <c r="H159" s="67">
        <v>23.78</v>
      </c>
      <c r="I159" s="67">
        <v>9.6434018899999998</v>
      </c>
      <c r="J159" s="67">
        <v>0</v>
      </c>
      <c r="K159" s="67">
        <v>34.43</v>
      </c>
      <c r="L159" s="67">
        <v>322.17</v>
      </c>
      <c r="M159" s="67">
        <v>429.6</v>
      </c>
      <c r="N159" s="67">
        <v>47.14</v>
      </c>
      <c r="O159" s="67">
        <v>1113.5999999999999</v>
      </c>
      <c r="P159" s="73">
        <f t="shared" si="3"/>
        <v>2833.5483959599997</v>
      </c>
      <c r="Q159" s="82"/>
      <c r="R159" s="83"/>
      <c r="T159" s="83"/>
    </row>
    <row r="160" spans="1:20" ht="12.75" x14ac:dyDescent="0.2">
      <c r="A160" s="67" t="s">
        <v>54</v>
      </c>
      <c r="B160" s="67">
        <v>7.03</v>
      </c>
      <c r="C160" s="67">
        <v>56.09</v>
      </c>
      <c r="D160" s="67">
        <v>341.13</v>
      </c>
      <c r="E160" s="67">
        <v>279.47000000000003</v>
      </c>
      <c r="F160" s="67">
        <v>121.8</v>
      </c>
      <c r="G160" s="67">
        <v>50.520492259999997</v>
      </c>
      <c r="H160" s="67">
        <v>23.78</v>
      </c>
      <c r="I160" s="67">
        <v>33.497903700000009</v>
      </c>
      <c r="J160" s="67">
        <v>0</v>
      </c>
      <c r="K160" s="67">
        <v>34.4</v>
      </c>
      <c r="L160" s="67">
        <v>322.17</v>
      </c>
      <c r="M160" s="67">
        <v>429.6</v>
      </c>
      <c r="N160" s="67">
        <v>47.14</v>
      </c>
      <c r="O160" s="67">
        <v>1113.5999999999999</v>
      </c>
      <c r="P160" s="73">
        <f t="shared" si="3"/>
        <v>2860.2283959599999</v>
      </c>
      <c r="Q160" s="82"/>
      <c r="R160" s="83"/>
      <c r="T160" s="83"/>
    </row>
    <row r="161" spans="1:41" ht="12.75" x14ac:dyDescent="0.2">
      <c r="A161" s="67" t="s">
        <v>55</v>
      </c>
      <c r="B161" s="67">
        <v>7.03</v>
      </c>
      <c r="C161" s="67">
        <v>56.09</v>
      </c>
      <c r="D161" s="67">
        <v>344.88</v>
      </c>
      <c r="E161" s="67">
        <v>289.67</v>
      </c>
      <c r="F161" s="67">
        <v>122.2</v>
      </c>
      <c r="G161" s="67">
        <v>51.18091553</v>
      </c>
      <c r="H161" s="67">
        <v>23.78</v>
      </c>
      <c r="I161" s="67">
        <v>33.537480430000009</v>
      </c>
      <c r="J161" s="67">
        <v>0</v>
      </c>
      <c r="K161" s="67">
        <v>34.93</v>
      </c>
      <c r="L161" s="67">
        <v>321.86</v>
      </c>
      <c r="M161" s="67">
        <v>429.6</v>
      </c>
      <c r="N161" s="67">
        <v>47.14</v>
      </c>
      <c r="O161" s="67">
        <v>1126.9000000000001</v>
      </c>
      <c r="P161" s="73">
        <f t="shared" si="3"/>
        <v>2888.7983959600006</v>
      </c>
      <c r="Q161" s="82"/>
      <c r="R161" s="83"/>
      <c r="T161" s="83"/>
    </row>
    <row r="162" spans="1:41" ht="12.75" x14ac:dyDescent="0.2">
      <c r="A162" s="67" t="s">
        <v>56</v>
      </c>
      <c r="B162" s="67">
        <v>6.81</v>
      </c>
      <c r="C162" s="67">
        <v>56.09</v>
      </c>
      <c r="D162" s="67">
        <v>355.47</v>
      </c>
      <c r="E162" s="67">
        <v>289</v>
      </c>
      <c r="F162" s="67">
        <v>131.5</v>
      </c>
      <c r="G162" s="67">
        <v>51.54506361</v>
      </c>
      <c r="H162" s="67">
        <v>23.07</v>
      </c>
      <c r="I162" s="67">
        <v>33.381718169999999</v>
      </c>
      <c r="J162" s="67">
        <v>0</v>
      </c>
      <c r="K162" s="67">
        <v>34.479999999999997</v>
      </c>
      <c r="L162" s="67">
        <v>320.72000000000003</v>
      </c>
      <c r="M162" s="67">
        <v>429.6</v>
      </c>
      <c r="N162" s="67">
        <v>47.14</v>
      </c>
      <c r="O162" s="67">
        <v>1126.9000000000001</v>
      </c>
      <c r="P162" s="73">
        <f t="shared" si="3"/>
        <v>2905.7067817800007</v>
      </c>
      <c r="Q162" s="82"/>
      <c r="R162" s="83"/>
      <c r="T162" s="83"/>
    </row>
    <row r="163" spans="1:41" ht="12.75" x14ac:dyDescent="0.2">
      <c r="A163" s="63">
        <v>2021</v>
      </c>
      <c r="B163" s="67"/>
      <c r="C163" s="67"/>
      <c r="D163" s="67"/>
      <c r="E163" s="67"/>
      <c r="F163" s="67"/>
      <c r="G163" s="67"/>
      <c r="H163" s="67"/>
      <c r="I163" s="67"/>
      <c r="J163" s="67"/>
      <c r="K163" s="67"/>
      <c r="L163" s="67"/>
      <c r="M163" s="67"/>
      <c r="N163" s="67"/>
      <c r="O163" s="67"/>
      <c r="P163" s="73"/>
      <c r="R163" s="83"/>
    </row>
    <row r="164" spans="1:41" ht="12.75" x14ac:dyDescent="0.2">
      <c r="A164" s="67" t="s">
        <v>57</v>
      </c>
      <c r="B164" s="67">
        <v>6.77</v>
      </c>
      <c r="C164" s="67">
        <v>66.421440180000005</v>
      </c>
      <c r="D164" s="67">
        <v>356.43</v>
      </c>
      <c r="E164" s="67">
        <v>288.16000000000003</v>
      </c>
      <c r="F164" s="67">
        <v>131.68170431999999</v>
      </c>
      <c r="G164" s="67">
        <v>51.564156789999998</v>
      </c>
      <c r="H164" s="67">
        <v>23.073218219999998</v>
      </c>
      <c r="I164" s="67">
        <v>27.28699048</v>
      </c>
      <c r="J164" s="67">
        <v>0</v>
      </c>
      <c r="K164" s="67">
        <v>34</v>
      </c>
      <c r="L164" s="67">
        <v>317.67257819999998</v>
      </c>
      <c r="M164" s="67">
        <v>429.6</v>
      </c>
      <c r="N164" s="67">
        <v>47.14</v>
      </c>
      <c r="O164" s="67">
        <v>1126.9191504200001</v>
      </c>
      <c r="P164" s="73">
        <f t="shared" si="2"/>
        <v>2906.71923861</v>
      </c>
      <c r="R164" s="83"/>
    </row>
    <row r="165" spans="1:41" ht="12.75" x14ac:dyDescent="0.2">
      <c r="A165" s="67" t="s">
        <v>58</v>
      </c>
      <c r="B165" s="67">
        <v>6.78</v>
      </c>
      <c r="C165" s="67">
        <v>66.421440180000005</v>
      </c>
      <c r="D165" s="67">
        <v>358.95</v>
      </c>
      <c r="E165" s="67">
        <v>287.32</v>
      </c>
      <c r="F165" s="67">
        <v>140.65779516000001</v>
      </c>
      <c r="G165" s="67">
        <v>51.509382469999998</v>
      </c>
      <c r="H165" s="67">
        <v>23.073218219999998</v>
      </c>
      <c r="I165" s="67">
        <v>27.317399310000013</v>
      </c>
      <c r="J165" s="67">
        <v>0</v>
      </c>
      <c r="K165" s="67">
        <v>34.1</v>
      </c>
      <c r="L165" s="67">
        <v>315.94487020000003</v>
      </c>
      <c r="M165" s="67">
        <v>429.6</v>
      </c>
      <c r="N165" s="67">
        <v>45.71</v>
      </c>
      <c r="O165" s="67">
        <v>1140.4000000000001</v>
      </c>
      <c r="P165" s="73">
        <f t="shared" si="2"/>
        <v>2927.7841055399999</v>
      </c>
      <c r="R165" s="83"/>
    </row>
    <row r="166" spans="1:41" s="67" customFormat="1" ht="12.75" x14ac:dyDescent="0.2">
      <c r="A166" s="67" t="s">
        <v>47</v>
      </c>
      <c r="B166" s="67">
        <v>6.92</v>
      </c>
      <c r="C166" s="67">
        <v>66.421440180000005</v>
      </c>
      <c r="D166" s="67">
        <v>362.3</v>
      </c>
      <c r="E166" s="67">
        <v>286.52999999999997</v>
      </c>
      <c r="F166" s="67">
        <v>140.768238</v>
      </c>
      <c r="G166" s="67">
        <v>50.71974479</v>
      </c>
      <c r="H166" s="67">
        <v>22.894697019999999</v>
      </c>
      <c r="I166" s="67">
        <v>27.255094580000009</v>
      </c>
      <c r="J166" s="67">
        <v>0</v>
      </c>
      <c r="K166" s="67">
        <v>34.200000000000003</v>
      </c>
      <c r="L166" s="67">
        <v>313.84983499999998</v>
      </c>
      <c r="M166" s="67">
        <v>429.6</v>
      </c>
      <c r="N166" s="67">
        <v>45.71</v>
      </c>
      <c r="O166" s="67">
        <v>1140.4000000000001</v>
      </c>
      <c r="P166" s="73">
        <f t="shared" si="2"/>
        <v>2927.5690495700001</v>
      </c>
      <c r="Q166" s="82"/>
      <c r="R166" s="75"/>
    </row>
    <row r="167" spans="1:41" s="19" customFormat="1" ht="12.75" x14ac:dyDescent="0.2">
      <c r="A167" s="19" t="s">
        <v>48</v>
      </c>
      <c r="B167" s="19">
        <v>6.8</v>
      </c>
      <c r="C167" s="19">
        <v>64.463745759999995</v>
      </c>
      <c r="D167" s="19">
        <v>368.1</v>
      </c>
      <c r="E167" s="19">
        <v>290.8</v>
      </c>
      <c r="F167" s="19">
        <v>138.91646800000001</v>
      </c>
      <c r="G167" s="19">
        <v>51.391852999999998</v>
      </c>
      <c r="H167" s="19">
        <v>22.894697019999999</v>
      </c>
      <c r="I167" s="19">
        <v>9.1155603800000033</v>
      </c>
      <c r="J167" s="19">
        <v>0</v>
      </c>
      <c r="K167" s="19">
        <v>34.299999999999997</v>
      </c>
      <c r="L167" s="19">
        <v>313.84983499999998</v>
      </c>
      <c r="M167" s="19">
        <v>429.6</v>
      </c>
      <c r="N167" s="19">
        <v>45.71</v>
      </c>
      <c r="O167" s="19">
        <v>1140.40246493</v>
      </c>
      <c r="P167" s="68">
        <f t="shared" si="2"/>
        <v>2916.3446240899998</v>
      </c>
    </row>
    <row r="168" spans="1:41" s="19" customFormat="1" ht="12.75" x14ac:dyDescent="0.2">
      <c r="A168" s="19" t="s">
        <v>49</v>
      </c>
      <c r="B168" s="19">
        <v>6.76</v>
      </c>
      <c r="C168" s="19">
        <v>64.463745759999995</v>
      </c>
      <c r="D168" s="19">
        <v>368.2</v>
      </c>
      <c r="E168" s="19">
        <v>287.77999999999997</v>
      </c>
      <c r="F168" s="19">
        <v>142.90084278</v>
      </c>
      <c r="G168" s="19">
        <v>51.70247938</v>
      </c>
      <c r="H168" s="19">
        <v>22.894697019999999</v>
      </c>
      <c r="I168" s="19">
        <v>9.1265646800000226</v>
      </c>
      <c r="J168" s="19">
        <v>0</v>
      </c>
      <c r="K168" s="19">
        <v>34.4</v>
      </c>
      <c r="L168" s="19">
        <v>314.54101400000002</v>
      </c>
      <c r="M168" s="19">
        <v>429.6</v>
      </c>
      <c r="N168" s="19">
        <v>45.71</v>
      </c>
      <c r="O168" s="19">
        <v>1140.40246493</v>
      </c>
      <c r="P168" s="68">
        <f t="shared" si="2"/>
        <v>2918.4818085499996</v>
      </c>
    </row>
    <row r="169" spans="1:41" s="19" customFormat="1" ht="12.75" x14ac:dyDescent="0.2">
      <c r="A169" s="19" t="s">
        <v>50</v>
      </c>
      <c r="B169" s="19">
        <v>6.77</v>
      </c>
      <c r="C169" s="19">
        <v>74.463745760000009</v>
      </c>
      <c r="D169" s="19">
        <v>371.2</v>
      </c>
      <c r="E169" s="19">
        <v>286.12</v>
      </c>
      <c r="F169" s="19">
        <v>145.10658409999999</v>
      </c>
      <c r="G169" s="19">
        <v>51.049571690000001</v>
      </c>
      <c r="H169" s="19">
        <v>22.186311199999999</v>
      </c>
      <c r="I169" s="19">
        <v>9.1034346000000035</v>
      </c>
      <c r="J169" s="19">
        <v>0</v>
      </c>
      <c r="K169" s="19">
        <v>33.4</v>
      </c>
      <c r="L169" s="19">
        <v>312.77630599999998</v>
      </c>
      <c r="M169" s="19">
        <v>429.6</v>
      </c>
      <c r="N169" s="19">
        <v>45.71</v>
      </c>
      <c r="O169" s="19">
        <v>1140.40246493</v>
      </c>
      <c r="P169" s="68">
        <f t="shared" si="2"/>
        <v>2927.8884182799998</v>
      </c>
    </row>
    <row r="170" spans="1:41" s="2" customFormat="1" ht="12.75" x14ac:dyDescent="0.2">
      <c r="A170" s="63" t="s">
        <v>51</v>
      </c>
      <c r="B170" s="19">
        <v>6.68</v>
      </c>
      <c r="C170" s="19">
        <v>74.463745760000009</v>
      </c>
      <c r="D170" s="19">
        <v>368.3</v>
      </c>
      <c r="E170" s="19">
        <v>290.31</v>
      </c>
      <c r="F170" s="19">
        <v>154.15159568000001</v>
      </c>
      <c r="G170" s="19">
        <v>51.133603119999997</v>
      </c>
      <c r="H170" s="19">
        <v>22.186311199999999</v>
      </c>
      <c r="I170" s="19">
        <v>9.1064122000000083</v>
      </c>
      <c r="J170" s="19">
        <v>0</v>
      </c>
      <c r="K170" s="19">
        <v>32.815928599999999</v>
      </c>
      <c r="L170" s="19">
        <v>310.83186159999997</v>
      </c>
      <c r="M170" s="19">
        <v>429.6</v>
      </c>
      <c r="N170" s="19">
        <v>45.71</v>
      </c>
      <c r="O170" s="19">
        <v>1140.40246493</v>
      </c>
      <c r="P170" s="68">
        <f t="shared" si="2"/>
        <v>2935.6919230899998</v>
      </c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</row>
    <row r="171" spans="1:41" s="2" customFormat="1" ht="12.75" x14ac:dyDescent="0.2">
      <c r="A171" s="19" t="s">
        <v>52</v>
      </c>
      <c r="B171" s="19">
        <v>6.7</v>
      </c>
      <c r="C171" s="19">
        <v>77.022506640000003</v>
      </c>
      <c r="D171" s="19">
        <v>371.7</v>
      </c>
      <c r="E171" s="19">
        <v>294.17</v>
      </c>
      <c r="F171" s="19">
        <v>155.77062691999998</v>
      </c>
      <c r="G171" s="19">
        <v>123.86790359</v>
      </c>
      <c r="H171" s="19">
        <v>22.186311199999999</v>
      </c>
      <c r="I171" s="19">
        <v>9.1006915999999993</v>
      </c>
      <c r="J171" s="19">
        <v>0</v>
      </c>
      <c r="K171" s="19">
        <v>32.772511000000002</v>
      </c>
      <c r="L171" s="19">
        <v>310.89999999999998</v>
      </c>
      <c r="M171" s="19">
        <v>429.6</v>
      </c>
      <c r="N171" s="19">
        <v>45.71</v>
      </c>
      <c r="O171" s="19">
        <v>1140.40246493</v>
      </c>
      <c r="P171" s="68">
        <f t="shared" si="2"/>
        <v>3019.9030158799997</v>
      </c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</row>
    <row r="172" spans="1:41" s="2" customFormat="1" ht="12.75" x14ac:dyDescent="0.2">
      <c r="A172" s="19" t="s">
        <v>59</v>
      </c>
      <c r="B172" s="19">
        <v>6.79</v>
      </c>
      <c r="C172" s="19">
        <v>77.022506640000003</v>
      </c>
      <c r="D172" s="19">
        <v>378.2</v>
      </c>
      <c r="E172" s="19">
        <v>303.63</v>
      </c>
      <c r="F172" s="19">
        <v>157.46397796000002</v>
      </c>
      <c r="G172" s="19">
        <v>122.52956562999999</v>
      </c>
      <c r="H172" s="19">
        <v>22.00779</v>
      </c>
      <c r="I172" s="19">
        <v>9.0811812000000032</v>
      </c>
      <c r="J172" s="19">
        <v>0</v>
      </c>
      <c r="K172" s="19">
        <v>32.674821100000003</v>
      </c>
      <c r="L172" s="19">
        <v>311.39999999999998</v>
      </c>
      <c r="M172" s="19">
        <v>429.6</v>
      </c>
      <c r="N172" s="19">
        <v>45.71</v>
      </c>
      <c r="O172" s="19">
        <v>1140.40246493</v>
      </c>
      <c r="P172" s="68">
        <f t="shared" si="2"/>
        <v>3036.5123074599996</v>
      </c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</row>
    <row r="173" spans="1:41" s="2" customFormat="1" ht="12.75" x14ac:dyDescent="0.2">
      <c r="A173" s="19" t="s">
        <v>54</v>
      </c>
      <c r="B173" s="19">
        <v>6.78</v>
      </c>
      <c r="C173" s="19">
        <v>74.786812220000002</v>
      </c>
      <c r="D173" s="19">
        <v>375.9</v>
      </c>
      <c r="E173" s="19">
        <v>300.85000000000002</v>
      </c>
      <c r="F173" s="19">
        <v>160.95042960000001</v>
      </c>
      <c r="G173" s="19">
        <v>123.09560992</v>
      </c>
      <c r="H173" s="19">
        <v>22.00779</v>
      </c>
      <c r="I173" s="19">
        <v>8.9262991999999883</v>
      </c>
      <c r="J173" s="19">
        <v>0</v>
      </c>
      <c r="K173" s="19">
        <v>32.685231399999999</v>
      </c>
      <c r="L173" s="19">
        <v>311.40349450000002</v>
      </c>
      <c r="M173" s="19">
        <v>429.6</v>
      </c>
      <c r="N173" s="19">
        <v>45.71</v>
      </c>
      <c r="O173" s="19">
        <v>1140.40246493</v>
      </c>
      <c r="P173" s="68">
        <f t="shared" si="2"/>
        <v>3033.0981317699998</v>
      </c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</row>
    <row r="174" spans="1:41" s="2" customFormat="1" ht="12.75" x14ac:dyDescent="0.2">
      <c r="A174" s="19" t="s">
        <v>55</v>
      </c>
      <c r="B174" s="19">
        <v>6.87</v>
      </c>
      <c r="C174" s="19">
        <v>74.786812220000002</v>
      </c>
      <c r="D174" s="19">
        <v>381.67028529999999</v>
      </c>
      <c r="E174" s="19">
        <v>300.66000000000003</v>
      </c>
      <c r="F174" s="19">
        <v>164.01374228</v>
      </c>
      <c r="G174" s="19">
        <v>123.09560992</v>
      </c>
      <c r="H174" s="19">
        <v>22.00779</v>
      </c>
      <c r="I174" s="19">
        <v>10.696600079999991</v>
      </c>
      <c r="J174" s="19">
        <v>0</v>
      </c>
      <c r="K174" s="19">
        <v>32.578117899999995</v>
      </c>
      <c r="L174" s="19">
        <v>311.27114540000002</v>
      </c>
      <c r="M174" s="19">
        <v>429.6</v>
      </c>
      <c r="N174" s="19">
        <v>45.71</v>
      </c>
      <c r="O174" s="19">
        <v>762.6</v>
      </c>
      <c r="P174" s="68">
        <f t="shared" si="2"/>
        <v>2665.5601031000001</v>
      </c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</row>
    <row r="175" spans="1:41" s="2" customFormat="1" ht="12.75" x14ac:dyDescent="0.2">
      <c r="A175" s="19" t="s">
        <v>56</v>
      </c>
      <c r="B175" s="19">
        <v>6.69</v>
      </c>
      <c r="C175" s="19">
        <v>74.786812220000002</v>
      </c>
      <c r="D175" s="19">
        <v>390.99047690000003</v>
      </c>
      <c r="E175" s="19">
        <v>303</v>
      </c>
      <c r="F175" s="19">
        <v>165.61653378</v>
      </c>
      <c r="G175" s="19">
        <v>121.72270137999999</v>
      </c>
      <c r="H175" s="19">
        <v>21.29940418</v>
      </c>
      <c r="I175" s="19">
        <v>10.977894439999993</v>
      </c>
      <c r="J175" s="19">
        <v>0</v>
      </c>
      <c r="K175" s="19">
        <v>31.974149000000001</v>
      </c>
      <c r="L175" s="19">
        <v>312.3</v>
      </c>
      <c r="M175" s="19">
        <v>429.6</v>
      </c>
      <c r="N175" s="19">
        <v>45.71</v>
      </c>
      <c r="O175" s="67">
        <v>762.6</v>
      </c>
      <c r="P175" s="68">
        <f t="shared" si="2"/>
        <v>2677.2679718999998</v>
      </c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</row>
    <row r="176" spans="1:41" s="55" customFormat="1" ht="12.75" x14ac:dyDescent="0.2">
      <c r="A176" s="63">
        <v>2022</v>
      </c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68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</row>
    <row r="177" spans="1:41" s="55" customFormat="1" ht="12.75" x14ac:dyDescent="0.2">
      <c r="A177" s="19" t="s">
        <v>57</v>
      </c>
      <c r="B177" s="19">
        <v>6.7418489399999997</v>
      </c>
      <c r="C177" s="19">
        <v>74.790000000000006</v>
      </c>
      <c r="D177" s="19">
        <v>385.31</v>
      </c>
      <c r="E177" s="19">
        <v>302.14999999999998</v>
      </c>
      <c r="F177" s="19">
        <v>165.62</v>
      </c>
      <c r="G177" s="19">
        <v>121.04333516</v>
      </c>
      <c r="H177" s="19">
        <v>21.3</v>
      </c>
      <c r="I177" s="19">
        <v>11.03667993</v>
      </c>
      <c r="J177" s="19">
        <v>0</v>
      </c>
      <c r="K177" s="19">
        <v>31.26</v>
      </c>
      <c r="L177" s="19">
        <v>310.46000000000004</v>
      </c>
      <c r="M177" s="19">
        <v>429.6</v>
      </c>
      <c r="N177" s="19">
        <v>45.71</v>
      </c>
      <c r="O177" s="19">
        <v>762.6</v>
      </c>
      <c r="P177" s="68">
        <f t="shared" si="2"/>
        <v>2667.6218640299999</v>
      </c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</row>
    <row r="178" spans="1:41" s="55" customFormat="1" ht="12.75" x14ac:dyDescent="0.2">
      <c r="A178" s="19" t="s">
        <v>58</v>
      </c>
      <c r="B178" s="19">
        <v>6.7342554999999997</v>
      </c>
      <c r="C178" s="19">
        <v>74.790000000000006</v>
      </c>
      <c r="D178" s="19">
        <v>390.73</v>
      </c>
      <c r="E178" s="19">
        <v>301.32</v>
      </c>
      <c r="F178" s="19">
        <v>167.7</v>
      </c>
      <c r="G178" s="19">
        <v>121.31128974999999</v>
      </c>
      <c r="H178" s="19">
        <v>21.3</v>
      </c>
      <c r="I178" s="19">
        <v>11.04023108</v>
      </c>
      <c r="J178" s="19">
        <v>0</v>
      </c>
      <c r="K178" s="19">
        <v>31.26</v>
      </c>
      <c r="L178" s="19">
        <v>310.46000000000004</v>
      </c>
      <c r="M178" s="19">
        <v>429.6</v>
      </c>
      <c r="N178" s="19">
        <v>45.71</v>
      </c>
      <c r="O178" s="19">
        <v>762.6</v>
      </c>
      <c r="P178" s="68">
        <f t="shared" si="2"/>
        <v>2674.5557763299998</v>
      </c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</row>
    <row r="179" spans="1:41" s="55" customFormat="1" ht="12.75" x14ac:dyDescent="0.2">
      <c r="A179" s="19" t="s">
        <v>47</v>
      </c>
      <c r="B179" s="19">
        <v>6.78883335</v>
      </c>
      <c r="C179" s="19">
        <v>74.790000000000006</v>
      </c>
      <c r="D179" s="19">
        <v>401.1</v>
      </c>
      <c r="E179" s="19">
        <v>300.17</v>
      </c>
      <c r="F179" s="19">
        <v>168.24</v>
      </c>
      <c r="G179" s="19">
        <v>120.22729597</v>
      </c>
      <c r="H179" s="19">
        <v>21.12</v>
      </c>
      <c r="I179" s="19">
        <v>11.025865099999999</v>
      </c>
      <c r="J179" s="19">
        <v>0</v>
      </c>
      <c r="K179" s="19">
        <v>31.15</v>
      </c>
      <c r="L179" s="19">
        <v>310.03000000000003</v>
      </c>
      <c r="M179" s="19">
        <v>429.6</v>
      </c>
      <c r="N179" s="19">
        <v>45.71</v>
      </c>
      <c r="O179" s="19">
        <v>762.6</v>
      </c>
      <c r="P179" s="68">
        <f t="shared" si="2"/>
        <v>2682.55199442</v>
      </c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</row>
    <row r="180" spans="1:41" s="55" customFormat="1" ht="12.75" x14ac:dyDescent="0.2">
      <c r="A180" s="19" t="s">
        <v>48</v>
      </c>
      <c r="B180" s="19">
        <v>7.0085685199999999</v>
      </c>
      <c r="C180" s="19">
        <v>72.48</v>
      </c>
      <c r="D180" s="19">
        <v>395.69</v>
      </c>
      <c r="E180" s="19">
        <v>298.79000000000002</v>
      </c>
      <c r="F180" s="19">
        <v>168.77</v>
      </c>
      <c r="G180" s="19">
        <v>116.91404265999999</v>
      </c>
      <c r="H180" s="19">
        <v>20.83</v>
      </c>
      <c r="I180" s="19">
        <v>10.293679569999984</v>
      </c>
      <c r="J180" s="19">
        <v>0</v>
      </c>
      <c r="K180" s="19">
        <v>30.9</v>
      </c>
      <c r="L180" s="19">
        <v>314.03000000000003</v>
      </c>
      <c r="M180" s="19">
        <v>429.6</v>
      </c>
      <c r="N180" s="19">
        <v>45.71</v>
      </c>
      <c r="O180" s="19">
        <v>762.6</v>
      </c>
      <c r="P180" s="68">
        <f t="shared" si="2"/>
        <v>2673.6162907499997</v>
      </c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</row>
    <row r="181" spans="1:41" s="55" customFormat="1" ht="12.75" x14ac:dyDescent="0.2">
      <c r="A181" s="19" t="s">
        <v>49</v>
      </c>
      <c r="B181" s="19">
        <v>6.9354816599999998</v>
      </c>
      <c r="C181" s="19">
        <v>72.48</v>
      </c>
      <c r="D181" s="19">
        <v>402.55</v>
      </c>
      <c r="E181" s="19">
        <v>296.04000000000002</v>
      </c>
      <c r="F181" s="19">
        <v>176.17</v>
      </c>
      <c r="G181" s="19">
        <v>117.38346328</v>
      </c>
      <c r="H181" s="19">
        <v>20.83</v>
      </c>
      <c r="I181" s="19">
        <v>10.299279130000013</v>
      </c>
      <c r="J181" s="19">
        <v>0</v>
      </c>
      <c r="K181" s="19">
        <v>30.97</v>
      </c>
      <c r="L181" s="19">
        <v>313.90000000000003</v>
      </c>
      <c r="M181" s="19">
        <v>429.6</v>
      </c>
      <c r="N181" s="19">
        <v>45.71</v>
      </c>
      <c r="O181" s="19">
        <v>762.6</v>
      </c>
      <c r="P181" s="68">
        <f t="shared" si="2"/>
        <v>2685.4682240699999</v>
      </c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</row>
    <row r="182" spans="1:41" s="55" customFormat="1" ht="12.75" x14ac:dyDescent="0.2">
      <c r="A182" s="19" t="s">
        <v>50</v>
      </c>
      <c r="B182" s="19">
        <v>6.9423418799999999</v>
      </c>
      <c r="C182" s="19">
        <v>72.48</v>
      </c>
      <c r="D182" s="19">
        <v>406.62</v>
      </c>
      <c r="E182" s="19">
        <v>302.47000000000003</v>
      </c>
      <c r="F182" s="19">
        <v>179.47</v>
      </c>
      <c r="G182" s="19">
        <v>115.47716768000001</v>
      </c>
      <c r="H182" s="19">
        <v>20.12</v>
      </c>
      <c r="I182" s="19">
        <v>10.276541679999983</v>
      </c>
      <c r="J182" s="19">
        <v>0</v>
      </c>
      <c r="K182" s="19">
        <v>30.25</v>
      </c>
      <c r="L182" s="19">
        <v>316.23</v>
      </c>
      <c r="M182" s="19">
        <v>429.6</v>
      </c>
      <c r="N182" s="19">
        <v>45.71</v>
      </c>
      <c r="O182" s="19">
        <v>762.6</v>
      </c>
      <c r="P182" s="68">
        <f t="shared" si="2"/>
        <v>2698.2460512399998</v>
      </c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</row>
    <row r="183" spans="1:41" s="55" customFormat="1" ht="12.75" x14ac:dyDescent="0.2">
      <c r="A183" s="19" t="s">
        <v>51</v>
      </c>
      <c r="B183" s="19">
        <v>6.9537523499999994</v>
      </c>
      <c r="C183" s="19">
        <v>72.510000000000005</v>
      </c>
      <c r="D183" s="19">
        <v>400.8</v>
      </c>
      <c r="E183" s="19">
        <v>307.63</v>
      </c>
      <c r="F183" s="19">
        <v>179.47</v>
      </c>
      <c r="G183" s="19">
        <v>115.11337213</v>
      </c>
      <c r="H183" s="19">
        <v>20.12</v>
      </c>
      <c r="I183" s="19">
        <v>10.56360853000001</v>
      </c>
      <c r="J183" s="19">
        <v>0</v>
      </c>
      <c r="K183" s="19">
        <v>29.63</v>
      </c>
      <c r="L183" s="19">
        <v>314.29000000000002</v>
      </c>
      <c r="M183" s="19">
        <v>429.6</v>
      </c>
      <c r="N183" s="19">
        <v>45.71</v>
      </c>
      <c r="O183" s="19">
        <v>762.6</v>
      </c>
      <c r="P183" s="68">
        <f t="shared" si="2"/>
        <v>2694.99073301</v>
      </c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</row>
    <row r="184" spans="1:41" s="55" customFormat="1" ht="12.75" x14ac:dyDescent="0.2">
      <c r="A184" s="19" t="s">
        <v>52</v>
      </c>
      <c r="B184" s="19">
        <v>7.0166206600000001</v>
      </c>
      <c r="C184" s="19">
        <v>72.510000000000005</v>
      </c>
      <c r="D184" s="19">
        <v>406.98</v>
      </c>
      <c r="E184" s="19">
        <v>306.8</v>
      </c>
      <c r="F184" s="19">
        <v>181.87</v>
      </c>
      <c r="G184" s="19">
        <v>113.17794158</v>
      </c>
      <c r="H184" s="19">
        <v>20.12</v>
      </c>
      <c r="I184" s="19">
        <v>10.249117530000012</v>
      </c>
      <c r="J184" s="19">
        <v>0</v>
      </c>
      <c r="K184" s="19">
        <v>31.39</v>
      </c>
      <c r="L184" s="19">
        <v>316.62</v>
      </c>
      <c r="M184" s="19">
        <v>429.6</v>
      </c>
      <c r="N184" s="19">
        <v>45.71</v>
      </c>
      <c r="O184" s="19">
        <v>762.6</v>
      </c>
      <c r="P184" s="68">
        <f t="shared" si="2"/>
        <v>2704.6436797699998</v>
      </c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</row>
    <row r="185" spans="1:41" s="55" customFormat="1" ht="12.75" x14ac:dyDescent="0.2">
      <c r="A185" s="19" t="s">
        <v>59</v>
      </c>
      <c r="B185" s="19">
        <v>7.1315023200000001</v>
      </c>
      <c r="C185" s="19">
        <v>72.63</v>
      </c>
      <c r="D185" s="19">
        <v>414.47</v>
      </c>
      <c r="E185" s="19">
        <v>310.64999999999998</v>
      </c>
      <c r="F185" s="19">
        <v>185.69</v>
      </c>
      <c r="G185" s="19">
        <v>111.31121732</v>
      </c>
      <c r="H185" s="19">
        <v>19.940000000000001</v>
      </c>
      <c r="I185" s="19">
        <v>13.226852070000012</v>
      </c>
      <c r="J185" s="19">
        <v>0</v>
      </c>
      <c r="K185" s="19">
        <v>31.2</v>
      </c>
      <c r="L185" s="19">
        <v>318.52000000000004</v>
      </c>
      <c r="M185" s="19">
        <v>429.6</v>
      </c>
      <c r="N185" s="19">
        <v>45.71</v>
      </c>
      <c r="O185" s="19">
        <v>762.6</v>
      </c>
      <c r="P185" s="68">
        <f t="shared" si="2"/>
        <v>2722.6795717099999</v>
      </c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</row>
    <row r="186" spans="1:41" s="55" customFormat="1" ht="12.75" x14ac:dyDescent="0.2">
      <c r="A186" s="19" t="s">
        <v>54</v>
      </c>
      <c r="B186" s="19">
        <v>7.0754183600000005</v>
      </c>
      <c r="C186" s="19">
        <v>70.33</v>
      </c>
      <c r="D186" s="19">
        <v>410.13</v>
      </c>
      <c r="E186" s="19">
        <v>310.08</v>
      </c>
      <c r="F186" s="19">
        <v>182.95</v>
      </c>
      <c r="G186" s="19">
        <v>111.60804596</v>
      </c>
      <c r="H186" s="19">
        <v>19.66</v>
      </c>
      <c r="I186" s="19">
        <v>13.182192819999983</v>
      </c>
      <c r="J186" s="19">
        <v>0</v>
      </c>
      <c r="K186" s="19">
        <v>31.91</v>
      </c>
      <c r="L186" s="19">
        <v>320.85000000000002</v>
      </c>
      <c r="M186" s="19">
        <v>429.6</v>
      </c>
      <c r="N186" s="19">
        <v>45.71</v>
      </c>
      <c r="O186" s="19">
        <v>762.6</v>
      </c>
      <c r="P186" s="68">
        <f t="shared" si="2"/>
        <v>2715.6856571399999</v>
      </c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</row>
    <row r="187" spans="1:41" s="55" customFormat="1" ht="12.75" x14ac:dyDescent="0.2">
      <c r="A187" s="19" t="s">
        <v>55</v>
      </c>
      <c r="B187" s="19">
        <v>6.8569622900000002</v>
      </c>
      <c r="C187" s="19">
        <v>70.33</v>
      </c>
      <c r="D187" s="19">
        <v>415.5</v>
      </c>
      <c r="E187" s="19">
        <v>305.08999999999997</v>
      </c>
      <c r="F187" s="19">
        <v>182.95</v>
      </c>
      <c r="G187" s="19">
        <v>114.35177576999999</v>
      </c>
      <c r="H187" s="19">
        <v>19.66</v>
      </c>
      <c r="I187" s="19">
        <v>14.182913450000024</v>
      </c>
      <c r="J187" s="19">
        <v>0</v>
      </c>
      <c r="K187" s="19">
        <v>32.869999999999997</v>
      </c>
      <c r="L187" s="19">
        <v>323.05</v>
      </c>
      <c r="M187" s="19">
        <v>429.6</v>
      </c>
      <c r="N187" s="19">
        <v>45.71</v>
      </c>
      <c r="O187" s="19">
        <v>762.6</v>
      </c>
      <c r="P187" s="68">
        <f t="shared" si="2"/>
        <v>2722.7516515100001</v>
      </c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</row>
    <row r="188" spans="1:41" s="55" customFormat="1" ht="12.75" x14ac:dyDescent="0.2">
      <c r="A188" s="19" t="s">
        <v>56</v>
      </c>
      <c r="B188" s="19">
        <v>6.3639451099999995</v>
      </c>
      <c r="C188" s="19">
        <v>71.83</v>
      </c>
      <c r="D188" s="19">
        <v>417.83</v>
      </c>
      <c r="E188" s="19">
        <v>313.35000000000002</v>
      </c>
      <c r="F188" s="19">
        <v>182.63</v>
      </c>
      <c r="G188" s="19">
        <v>115.74351299999998</v>
      </c>
      <c r="H188" s="19">
        <v>18.95</v>
      </c>
      <c r="I188" s="19">
        <v>14.182913450000068</v>
      </c>
      <c r="J188" s="19">
        <v>0</v>
      </c>
      <c r="K188" s="19">
        <v>32.770000000000003</v>
      </c>
      <c r="L188" s="19">
        <v>323.05</v>
      </c>
      <c r="M188" s="19">
        <v>429.6</v>
      </c>
      <c r="N188" s="19">
        <v>45.71</v>
      </c>
      <c r="O188" s="67">
        <v>762.6</v>
      </c>
      <c r="P188" s="68">
        <f t="shared" si="2"/>
        <v>2734.6103715600002</v>
      </c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</row>
    <row r="189" spans="1:41" s="55" customFormat="1" ht="12.75" x14ac:dyDescent="0.2">
      <c r="A189" s="63">
        <v>2023</v>
      </c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68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</row>
    <row r="190" spans="1:41" s="55" customFormat="1" ht="12.75" x14ac:dyDescent="0.2">
      <c r="A190" s="67" t="s">
        <v>57</v>
      </c>
      <c r="B190" s="67">
        <v>6.3</v>
      </c>
      <c r="C190" s="67">
        <v>71.83</v>
      </c>
      <c r="D190" s="67">
        <v>411.28</v>
      </c>
      <c r="E190" s="67">
        <v>312.56</v>
      </c>
      <c r="F190" s="67">
        <v>182.63</v>
      </c>
      <c r="G190" s="67">
        <v>117.27631623000001</v>
      </c>
      <c r="H190" s="67">
        <v>18.95</v>
      </c>
      <c r="I190" s="67">
        <v>14.21391897</v>
      </c>
      <c r="J190" s="67">
        <v>0</v>
      </c>
      <c r="K190" s="67">
        <v>32.270000000000003</v>
      </c>
      <c r="L190" s="67">
        <v>323.42999999999995</v>
      </c>
      <c r="M190" s="67">
        <v>429.6</v>
      </c>
      <c r="N190" s="67">
        <v>45.71</v>
      </c>
      <c r="O190" s="67">
        <v>762.6</v>
      </c>
      <c r="P190" s="73">
        <f t="shared" si="2"/>
        <v>2728.6502351999998</v>
      </c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</row>
    <row r="191" spans="1:41" s="55" customFormat="1" ht="12.75" x14ac:dyDescent="0.2">
      <c r="A191" s="67" t="s">
        <v>58</v>
      </c>
      <c r="B191" s="67">
        <v>6.39</v>
      </c>
      <c r="C191" s="67">
        <v>71.83</v>
      </c>
      <c r="D191" s="67">
        <v>414.41</v>
      </c>
      <c r="E191" s="67">
        <v>313.20999999999998</v>
      </c>
      <c r="F191" s="67">
        <v>182.63</v>
      </c>
      <c r="G191" s="67">
        <v>115.56448556999999</v>
      </c>
      <c r="H191" s="67">
        <v>18.95</v>
      </c>
      <c r="I191" s="67">
        <v>14.179547950000027</v>
      </c>
      <c r="J191" s="67">
        <v>0</v>
      </c>
      <c r="K191" s="67">
        <v>32.119999999999997</v>
      </c>
      <c r="L191" s="67">
        <v>325.76</v>
      </c>
      <c r="M191" s="67">
        <v>429.6</v>
      </c>
      <c r="N191" s="67">
        <v>45.71</v>
      </c>
      <c r="O191" s="67">
        <v>762.6</v>
      </c>
      <c r="P191" s="73">
        <f t="shared" si="2"/>
        <v>2732.9540335199999</v>
      </c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</row>
    <row r="192" spans="1:41" ht="12.75" x14ac:dyDescent="0.2">
      <c r="A192" s="67" t="s">
        <v>47</v>
      </c>
      <c r="B192" s="67">
        <v>6.12</v>
      </c>
      <c r="C192" s="67">
        <v>74.28</v>
      </c>
      <c r="D192" s="67">
        <v>418.04</v>
      </c>
      <c r="E192" s="67">
        <v>312.14999999999998</v>
      </c>
      <c r="F192" s="67">
        <v>188.65</v>
      </c>
      <c r="G192" s="67">
        <v>116.99470735</v>
      </c>
      <c r="H192" s="67">
        <v>18.77</v>
      </c>
      <c r="I192" s="67">
        <v>16.61093327</v>
      </c>
      <c r="J192" s="67">
        <v>0</v>
      </c>
      <c r="K192" s="67">
        <v>32.700000000000003</v>
      </c>
      <c r="L192" s="67">
        <v>327.65999999999997</v>
      </c>
      <c r="M192" s="67">
        <v>429.6</v>
      </c>
      <c r="N192" s="67">
        <v>45.71</v>
      </c>
      <c r="O192" s="67">
        <v>762.6</v>
      </c>
      <c r="P192" s="73">
        <f t="shared" si="2"/>
        <v>2749.8856406199998</v>
      </c>
    </row>
    <row r="193" spans="1:41" s="55" customFormat="1" ht="12.75" x14ac:dyDescent="0.2">
      <c r="A193" s="67" t="s">
        <v>48</v>
      </c>
      <c r="B193" s="67">
        <v>6.08</v>
      </c>
      <c r="C193" s="67">
        <v>71.97</v>
      </c>
      <c r="D193" s="67">
        <v>417.84</v>
      </c>
      <c r="E193" s="67">
        <v>311.05</v>
      </c>
      <c r="F193" s="67">
        <v>185.92</v>
      </c>
      <c r="G193" s="67">
        <v>117.14929654000001</v>
      </c>
      <c r="H193" s="67">
        <v>18.48</v>
      </c>
      <c r="I193" s="67">
        <v>15.92398436</v>
      </c>
      <c r="J193" s="67">
        <v>0</v>
      </c>
      <c r="K193" s="67">
        <v>32.72</v>
      </c>
      <c r="L193" s="67">
        <v>329.99</v>
      </c>
      <c r="M193" s="67">
        <v>429.6</v>
      </c>
      <c r="N193" s="67">
        <v>45.71</v>
      </c>
      <c r="O193" s="67">
        <v>762.6</v>
      </c>
      <c r="P193" s="73">
        <f t="shared" si="2"/>
        <v>2745.0332809000001</v>
      </c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</row>
    <row r="194" spans="1:41" s="55" customFormat="1" ht="12.75" x14ac:dyDescent="0.2">
      <c r="A194" s="67" t="s">
        <v>49</v>
      </c>
      <c r="B194" s="67">
        <v>6.2</v>
      </c>
      <c r="C194" s="67">
        <v>73.39</v>
      </c>
      <c r="D194" s="67">
        <v>431.29</v>
      </c>
      <c r="E194" s="67">
        <v>311.62</v>
      </c>
      <c r="F194" s="67">
        <v>183.25</v>
      </c>
      <c r="G194" s="67">
        <v>115.44955470000001</v>
      </c>
      <c r="H194" s="67">
        <v>18.48</v>
      </c>
      <c r="I194" s="67">
        <v>15.908215799999999</v>
      </c>
      <c r="J194" s="67">
        <v>0</v>
      </c>
      <c r="K194" s="67">
        <v>32.6</v>
      </c>
      <c r="L194" s="67">
        <v>413.86</v>
      </c>
      <c r="M194" s="67">
        <v>429.6</v>
      </c>
      <c r="N194" s="67">
        <v>45.71</v>
      </c>
      <c r="O194" s="67">
        <v>762.6</v>
      </c>
      <c r="P194" s="73">
        <f t="shared" si="2"/>
        <v>2839.9577704999997</v>
      </c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</row>
    <row r="195" spans="1:41" s="54" customFormat="1" ht="12.75" x14ac:dyDescent="0.2">
      <c r="A195" s="67" t="s">
        <v>50</v>
      </c>
      <c r="B195" s="67">
        <v>5.74</v>
      </c>
      <c r="C195" s="67">
        <v>73.39</v>
      </c>
      <c r="D195" s="67">
        <v>435.27</v>
      </c>
      <c r="E195" s="67">
        <v>311.93</v>
      </c>
      <c r="F195" s="67">
        <v>181.54</v>
      </c>
      <c r="G195" s="67">
        <v>115.67654641999999</v>
      </c>
      <c r="H195" s="67">
        <v>22.41</v>
      </c>
      <c r="I195" s="67">
        <v>15.91032161</v>
      </c>
      <c r="J195" s="67">
        <v>0</v>
      </c>
      <c r="K195" s="67">
        <v>33.56</v>
      </c>
      <c r="L195" s="67">
        <v>413.86</v>
      </c>
      <c r="M195" s="67">
        <v>429.6</v>
      </c>
      <c r="N195" s="67">
        <v>45.71</v>
      </c>
      <c r="O195" s="67">
        <v>754.4</v>
      </c>
      <c r="P195" s="73">
        <f t="shared" si="2"/>
        <v>2838.9968680299999</v>
      </c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</row>
    <row r="196" spans="1:41" s="54" customFormat="1" ht="12.75" x14ac:dyDescent="0.2">
      <c r="A196" s="67" t="s">
        <v>51</v>
      </c>
      <c r="B196" s="67">
        <v>5.7</v>
      </c>
      <c r="C196" s="67">
        <v>73.39</v>
      </c>
      <c r="D196" s="67">
        <v>431.12</v>
      </c>
      <c r="E196" s="67">
        <v>311.93</v>
      </c>
      <c r="F196" s="67">
        <v>181.54</v>
      </c>
      <c r="G196" s="67">
        <v>116.80506924000001</v>
      </c>
      <c r="H196" s="67">
        <v>22.41</v>
      </c>
      <c r="I196" s="67">
        <v>15.920790950000001</v>
      </c>
      <c r="J196" s="67">
        <v>0</v>
      </c>
      <c r="K196" s="67">
        <v>32.4</v>
      </c>
      <c r="L196" s="67">
        <v>414.25</v>
      </c>
      <c r="M196" s="67">
        <v>429.6</v>
      </c>
      <c r="N196" s="67">
        <v>45.71</v>
      </c>
      <c r="O196" s="67">
        <v>751.06700000000001</v>
      </c>
      <c r="P196" s="73">
        <f t="shared" si="2"/>
        <v>2831.8428601900005</v>
      </c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</row>
    <row r="197" spans="1:41" ht="12.75" x14ac:dyDescent="0.2">
      <c r="A197" s="67" t="s">
        <v>52</v>
      </c>
      <c r="B197" s="67">
        <v>5.75</v>
      </c>
      <c r="C197" s="67">
        <v>73.39</v>
      </c>
      <c r="D197" s="67">
        <v>433.19</v>
      </c>
      <c r="E197" s="67">
        <v>300.23</v>
      </c>
      <c r="F197" s="67">
        <v>181.54</v>
      </c>
      <c r="G197" s="67">
        <v>115.664979409528</v>
      </c>
      <c r="H197" s="67">
        <v>22.41</v>
      </c>
      <c r="I197" s="67">
        <v>15.229020590472002</v>
      </c>
      <c r="J197" s="67">
        <v>0</v>
      </c>
      <c r="K197" s="67">
        <v>33.72</v>
      </c>
      <c r="L197" s="67">
        <v>416.58000000000004</v>
      </c>
      <c r="M197" s="67">
        <v>429.6</v>
      </c>
      <c r="N197" s="67">
        <v>45.71</v>
      </c>
      <c r="O197" s="67">
        <v>751.06700000000001</v>
      </c>
      <c r="P197" s="73">
        <f t="shared" si="2"/>
        <v>2824.0810000000001</v>
      </c>
    </row>
    <row r="198" spans="1:41" s="54" customFormat="1" ht="12.75" x14ac:dyDescent="0.2">
      <c r="A198" s="67" t="s">
        <v>59</v>
      </c>
      <c r="B198" s="67">
        <v>5.68</v>
      </c>
      <c r="C198" s="67">
        <v>73.73</v>
      </c>
      <c r="D198" s="67">
        <v>436.73</v>
      </c>
      <c r="E198" s="67">
        <v>303.23</v>
      </c>
      <c r="F198" s="67">
        <v>188.11</v>
      </c>
      <c r="G198" s="67">
        <v>114.36351671999998</v>
      </c>
      <c r="H198" s="67">
        <v>22.23</v>
      </c>
      <c r="I198" s="67">
        <v>15.055667950000016</v>
      </c>
      <c r="J198" s="67">
        <v>0</v>
      </c>
      <c r="K198" s="67">
        <v>34.700000000000003</v>
      </c>
      <c r="L198" s="67">
        <v>420.80999999999995</v>
      </c>
      <c r="M198" s="67">
        <v>429.6</v>
      </c>
      <c r="N198" s="67">
        <v>45.71</v>
      </c>
      <c r="O198" s="67">
        <v>751.06700000000001</v>
      </c>
      <c r="P198" s="73">
        <f t="shared" si="2"/>
        <v>2841.0161846700003</v>
      </c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</row>
    <row r="199" spans="1:41" s="54" customFormat="1" ht="12.75" x14ac:dyDescent="0.2">
      <c r="A199" s="67" t="s">
        <v>54</v>
      </c>
      <c r="B199" s="67">
        <v>5.67</v>
      </c>
      <c r="C199" s="67">
        <v>71.959999999999994</v>
      </c>
      <c r="D199" s="67">
        <v>434.69</v>
      </c>
      <c r="E199" s="67">
        <v>300.36</v>
      </c>
      <c r="F199" s="67">
        <v>189.55</v>
      </c>
      <c r="G199" s="67">
        <v>114.29046192000001</v>
      </c>
      <c r="H199" s="67">
        <v>21.72</v>
      </c>
      <c r="I199" s="67">
        <v>14.366858229999998</v>
      </c>
      <c r="J199" s="67">
        <v>0</v>
      </c>
      <c r="K199" s="67">
        <v>35.61</v>
      </c>
      <c r="L199" s="67">
        <v>420.80999999999995</v>
      </c>
      <c r="M199" s="67">
        <v>429.6</v>
      </c>
      <c r="N199" s="67">
        <v>45.71</v>
      </c>
      <c r="O199" s="67">
        <v>751.06700000000001</v>
      </c>
      <c r="P199" s="73">
        <f t="shared" si="2"/>
        <v>2835.4043201499999</v>
      </c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</row>
    <row r="200" spans="1:41" s="54" customFormat="1" ht="12.75" x14ac:dyDescent="0.2">
      <c r="A200" s="67" t="s">
        <v>55</v>
      </c>
      <c r="B200" s="67">
        <v>5.5600000000000005</v>
      </c>
      <c r="C200" s="67">
        <v>71.959999999999994</v>
      </c>
      <c r="D200" s="67">
        <v>445.49</v>
      </c>
      <c r="E200" s="67">
        <v>297.20999999999998</v>
      </c>
      <c r="F200" s="67">
        <v>187.79</v>
      </c>
      <c r="G200" s="67">
        <v>115.95585059999999</v>
      </c>
      <c r="H200" s="67">
        <v>21.72</v>
      </c>
      <c r="I200" s="67">
        <v>14.382928350000011</v>
      </c>
      <c r="J200" s="67">
        <v>0</v>
      </c>
      <c r="K200" s="67">
        <v>35.659999999999997</v>
      </c>
      <c r="L200" s="67">
        <v>422.78</v>
      </c>
      <c r="M200" s="67">
        <v>429.6</v>
      </c>
      <c r="N200" s="67">
        <v>45.71</v>
      </c>
      <c r="O200" s="67">
        <v>751.06700000000001</v>
      </c>
      <c r="P200" s="73">
        <f t="shared" si="2"/>
        <v>2844.8857789500003</v>
      </c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</row>
    <row r="201" spans="1:41" s="54" customFormat="1" ht="12.75" x14ac:dyDescent="0.2">
      <c r="A201" s="67" t="s">
        <v>56</v>
      </c>
      <c r="B201" s="67">
        <v>5.23</v>
      </c>
      <c r="C201" s="67">
        <v>72.84</v>
      </c>
      <c r="D201" s="67">
        <v>453.64</v>
      </c>
      <c r="E201" s="67">
        <v>300.10000000000002</v>
      </c>
      <c r="F201" s="67">
        <v>186.93</v>
      </c>
      <c r="G201" s="67">
        <v>116.68500983333901</v>
      </c>
      <c r="H201" s="67">
        <v>21.01</v>
      </c>
      <c r="I201" s="67">
        <v>14.204990166660998</v>
      </c>
      <c r="J201" s="67">
        <v>0</v>
      </c>
      <c r="K201" s="67">
        <v>36.04</v>
      </c>
      <c r="L201" s="67">
        <v>425.11</v>
      </c>
      <c r="M201" s="67">
        <v>429.6</v>
      </c>
      <c r="N201" s="67">
        <v>45.71</v>
      </c>
      <c r="O201" s="67">
        <v>751.06700000000001</v>
      </c>
      <c r="P201" s="73">
        <f t="shared" ref="P201:P211" si="4">SUM(B201:O201)</f>
        <v>2858.1669999999999</v>
      </c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</row>
    <row r="202" spans="1:41" s="55" customFormat="1" ht="12.75" x14ac:dyDescent="0.2">
      <c r="A202" s="63">
        <v>2024</v>
      </c>
      <c r="B202" s="67"/>
      <c r="C202" s="67"/>
      <c r="D202" s="67"/>
      <c r="E202" s="67"/>
      <c r="F202" s="67"/>
      <c r="G202" s="67"/>
      <c r="H202" s="67"/>
      <c r="I202" s="67"/>
      <c r="J202" s="67"/>
      <c r="K202" s="67"/>
      <c r="L202" s="67"/>
      <c r="M202" s="67"/>
      <c r="N202" s="67"/>
      <c r="O202" s="67"/>
      <c r="P202" s="73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</row>
    <row r="203" spans="1:41" s="55" customFormat="1" ht="12.75" x14ac:dyDescent="0.2">
      <c r="A203" s="67" t="s">
        <v>57</v>
      </c>
      <c r="B203" s="67">
        <v>5.2139751600000004</v>
      </c>
      <c r="C203" s="67">
        <v>74.423950619999999</v>
      </c>
      <c r="D203" s="67">
        <v>449.23346554</v>
      </c>
      <c r="E203" s="67">
        <v>300.63201894000002</v>
      </c>
      <c r="F203" s="67">
        <v>186.92994436000004</v>
      </c>
      <c r="G203" s="67">
        <v>115.66006559999998</v>
      </c>
      <c r="H203" s="67">
        <v>21.014438859999998</v>
      </c>
      <c r="I203" s="67">
        <v>14.23133355</v>
      </c>
      <c r="J203" s="67">
        <v>0</v>
      </c>
      <c r="K203" s="67">
        <v>35.852209790000003</v>
      </c>
      <c r="L203" s="67">
        <v>420.24663948000006</v>
      </c>
      <c r="M203" s="67">
        <v>429.691778</v>
      </c>
      <c r="N203" s="67">
        <v>45.714260000000003</v>
      </c>
      <c r="O203" s="67">
        <v>751.06719999999996</v>
      </c>
      <c r="P203" s="73">
        <f t="shared" si="4"/>
        <v>2849.9112799000004</v>
      </c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</row>
    <row r="204" spans="1:41" ht="12.75" x14ac:dyDescent="0.2">
      <c r="A204" s="67" t="s">
        <v>58</v>
      </c>
      <c r="B204" s="67">
        <v>5.2205191399999995</v>
      </c>
      <c r="C204" s="67">
        <v>74.400000000000006</v>
      </c>
      <c r="D204" s="67">
        <v>452.34097258000003</v>
      </c>
      <c r="E204" s="67">
        <v>307.13201894000002</v>
      </c>
      <c r="F204" s="67">
        <v>187.2</v>
      </c>
      <c r="G204" s="67">
        <v>115.45829519</v>
      </c>
      <c r="H204" s="67">
        <v>21</v>
      </c>
      <c r="I204" s="67">
        <v>14.229729119999998</v>
      </c>
      <c r="J204" s="67">
        <v>0</v>
      </c>
      <c r="K204" s="67">
        <v>36.27276998</v>
      </c>
      <c r="L204" s="67">
        <v>417.51893147999999</v>
      </c>
      <c r="M204" s="67">
        <v>429.691778</v>
      </c>
      <c r="N204" s="67">
        <v>45.714260000000003</v>
      </c>
      <c r="O204" s="67">
        <v>751.06719999999996</v>
      </c>
      <c r="P204" s="73">
        <v>2857.24647443</v>
      </c>
    </row>
    <row r="205" spans="1:41" s="55" customFormat="1" ht="12.75" x14ac:dyDescent="0.2">
      <c r="A205" s="67" t="s">
        <v>47</v>
      </c>
      <c r="B205" s="67">
        <v>5.0600000000000005</v>
      </c>
      <c r="C205" s="67">
        <v>74.42</v>
      </c>
      <c r="D205" s="67">
        <v>453.33</v>
      </c>
      <c r="E205" s="67">
        <v>308.05</v>
      </c>
      <c r="F205" s="67">
        <v>186.37</v>
      </c>
      <c r="G205" s="67">
        <v>115.09863</v>
      </c>
      <c r="H205" s="67">
        <v>29.195154500000001</v>
      </c>
      <c r="I205" s="67">
        <v>14.078865780000001</v>
      </c>
      <c r="J205" s="67">
        <v>0</v>
      </c>
      <c r="K205" s="67">
        <v>36.964642859999998</v>
      </c>
      <c r="L205" s="67">
        <v>423.58</v>
      </c>
      <c r="M205" s="67">
        <v>429.691778</v>
      </c>
      <c r="N205" s="67">
        <v>45.714260000000003</v>
      </c>
      <c r="O205" s="67">
        <v>751.06700000000001</v>
      </c>
      <c r="P205" s="73">
        <f t="shared" si="4"/>
        <v>2872.62033114</v>
      </c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</row>
    <row r="206" spans="1:41" s="55" customFormat="1" ht="12.75" x14ac:dyDescent="0.2">
      <c r="A206" s="67" t="s">
        <v>82</v>
      </c>
      <c r="B206" s="67">
        <v>5.0976115000000002</v>
      </c>
      <c r="C206" s="67">
        <v>73.086514940000001</v>
      </c>
      <c r="D206" s="67">
        <v>451.99844287999997</v>
      </c>
      <c r="E206" s="67">
        <v>307.99498466000006</v>
      </c>
      <c r="F206" s="67">
        <v>183.63394575999999</v>
      </c>
      <c r="G206" s="67">
        <v>114.62033916</v>
      </c>
      <c r="H206" s="67">
        <v>28.684647980000001</v>
      </c>
      <c r="I206" s="67">
        <v>30.389826889999998</v>
      </c>
      <c r="J206" s="67">
        <v>0</v>
      </c>
      <c r="K206" s="67">
        <v>37.683242890000002</v>
      </c>
      <c r="L206" s="67">
        <v>425.91389631999994</v>
      </c>
      <c r="M206" s="67">
        <v>429.691778</v>
      </c>
      <c r="N206" s="67">
        <v>45.714260000000003</v>
      </c>
      <c r="O206" s="67">
        <v>751.06719999999996</v>
      </c>
      <c r="P206" s="73">
        <f t="shared" si="4"/>
        <v>2885.57669098</v>
      </c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</row>
    <row r="207" spans="1:41" ht="12.75" x14ac:dyDescent="0.2">
      <c r="A207" s="67" t="s">
        <v>49</v>
      </c>
      <c r="B207" s="67">
        <v>4.9312545999999999</v>
      </c>
      <c r="C207" s="67">
        <v>73.086514940000001</v>
      </c>
      <c r="D207" s="67">
        <v>454.00770355999998</v>
      </c>
      <c r="E207" s="67">
        <v>307.84029412000001</v>
      </c>
      <c r="F207" s="67">
        <v>183.47225063999997</v>
      </c>
      <c r="G207" s="67">
        <v>115.10819742</v>
      </c>
      <c r="H207" s="67">
        <v>28.684647980000001</v>
      </c>
      <c r="I207" s="67">
        <v>30.393059399999999</v>
      </c>
      <c r="J207" s="67">
        <v>0</v>
      </c>
      <c r="K207" s="67">
        <v>37.793627420000007</v>
      </c>
      <c r="L207" s="67">
        <v>464.48742329999999</v>
      </c>
      <c r="M207" s="67">
        <v>429.691778</v>
      </c>
      <c r="N207" s="67">
        <v>45.714260000000003</v>
      </c>
      <c r="O207" s="67">
        <v>751.06719999999996</v>
      </c>
      <c r="P207" s="73">
        <f>SUM(B207:O207)</f>
        <v>2926.2782113799999</v>
      </c>
    </row>
    <row r="208" spans="1:41" ht="12.75" x14ac:dyDescent="0.2">
      <c r="A208" s="67" t="s">
        <v>50</v>
      </c>
      <c r="B208" s="67">
        <v>4.8188867599999998</v>
      </c>
      <c r="C208" s="67">
        <v>73.086514940000001</v>
      </c>
      <c r="D208" s="67">
        <v>456.65921306000001</v>
      </c>
      <c r="E208" s="67">
        <v>309.42362746000003</v>
      </c>
      <c r="F208" s="67">
        <v>181.76743063999999</v>
      </c>
      <c r="G208" s="67">
        <v>114.39552169</v>
      </c>
      <c r="H208" s="67">
        <v>27.976262159999997</v>
      </c>
      <c r="I208" s="67">
        <v>30.23877431</v>
      </c>
      <c r="J208" s="67">
        <v>0</v>
      </c>
      <c r="K208" s="67">
        <v>37.830565479999997</v>
      </c>
      <c r="L208" s="67">
        <v>464.48742329999999</v>
      </c>
      <c r="M208" s="67">
        <v>429.691778</v>
      </c>
      <c r="N208" s="67">
        <v>45.714260000000003</v>
      </c>
      <c r="O208" s="67">
        <v>751.06719999999996</v>
      </c>
      <c r="P208" s="73">
        <f t="shared" si="4"/>
        <v>2927.1574578</v>
      </c>
    </row>
    <row r="209" spans="1:41" ht="12.75" x14ac:dyDescent="0.2">
      <c r="A209" s="67" t="s">
        <v>51</v>
      </c>
      <c r="B209" s="67">
        <v>4.6772817799999995</v>
      </c>
      <c r="C209" s="67">
        <v>73.086514940000001</v>
      </c>
      <c r="D209" s="67">
        <v>449.36992577999996</v>
      </c>
      <c r="E209" s="67">
        <v>309.07362746000001</v>
      </c>
      <c r="F209" s="67">
        <v>183.97846152000002</v>
      </c>
      <c r="G209" s="67">
        <v>115.53282848000001</v>
      </c>
      <c r="H209" s="67">
        <v>27.976262159999997</v>
      </c>
      <c r="I209" s="67">
        <v>23.246310690000001</v>
      </c>
      <c r="J209" s="67">
        <v>0</v>
      </c>
      <c r="K209" s="67">
        <v>36.732359029999998</v>
      </c>
      <c r="L209" s="67">
        <v>463.71121085999999</v>
      </c>
      <c r="M209" s="67">
        <v>429.691778</v>
      </c>
      <c r="N209" s="67">
        <v>45.714260000000003</v>
      </c>
      <c r="O209" s="67">
        <v>739.53359999999998</v>
      </c>
      <c r="P209" s="73">
        <f t="shared" si="4"/>
        <v>2902.3244206999998</v>
      </c>
    </row>
    <row r="210" spans="1:41" s="2" customFormat="1" ht="12.75" x14ac:dyDescent="0.2">
      <c r="A210" s="67" t="s">
        <v>52</v>
      </c>
      <c r="B210" s="67">
        <v>4.6066176799999994</v>
      </c>
      <c r="C210" s="67">
        <v>73.086514940000001</v>
      </c>
      <c r="D210" s="67">
        <v>449.36992578000007</v>
      </c>
      <c r="E210" s="67">
        <v>309.07362750000004</v>
      </c>
      <c r="F210" s="67">
        <v>185.66265794</v>
      </c>
      <c r="G210" s="67">
        <v>117.11429111000001</v>
      </c>
      <c r="H210" s="67">
        <v>27.976262159999997</v>
      </c>
      <c r="I210" s="67">
        <v>23.25679027</v>
      </c>
      <c r="J210" s="67">
        <v>0</v>
      </c>
      <c r="K210" s="67">
        <v>36.744368809999997</v>
      </c>
      <c r="L210" s="67">
        <v>463.31350286000003</v>
      </c>
      <c r="M210" s="67">
        <v>429.691778</v>
      </c>
      <c r="N210" s="67">
        <v>44.285679999999999</v>
      </c>
      <c r="O210" s="67">
        <v>739.53359999999998</v>
      </c>
      <c r="P210" s="73">
        <f t="shared" si="4"/>
        <v>2903.7156170500002</v>
      </c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</row>
    <row r="211" spans="1:41" s="2" customFormat="1" ht="12.75" x14ac:dyDescent="0.2">
      <c r="A211" s="67" t="s">
        <v>59</v>
      </c>
      <c r="B211" s="67">
        <v>4.4137355200000004</v>
      </c>
      <c r="C211" s="67">
        <v>73.086514940000001</v>
      </c>
      <c r="D211" s="67">
        <v>449.43559078000004</v>
      </c>
      <c r="E211" s="67">
        <v>308.17348014000004</v>
      </c>
      <c r="F211" s="67">
        <v>186.52181422000001</v>
      </c>
      <c r="G211" s="67">
        <v>117.96368369</v>
      </c>
      <c r="H211" s="67">
        <v>27.976262159999997</v>
      </c>
      <c r="I211" s="67">
        <v>23.112188869999997</v>
      </c>
      <c r="J211" s="67">
        <v>0</v>
      </c>
      <c r="K211" s="67">
        <v>38.235002740000006</v>
      </c>
      <c r="L211" s="67">
        <v>461.21846770000002</v>
      </c>
      <c r="M211" s="67">
        <v>429.691778</v>
      </c>
      <c r="N211" s="67">
        <v>44.285679999999999</v>
      </c>
      <c r="O211" s="67">
        <v>739.53359999999998</v>
      </c>
      <c r="P211" s="73">
        <f t="shared" si="4"/>
        <v>2903.6477987600001</v>
      </c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</row>
    <row r="212" spans="1:41" s="2" customFormat="1" ht="12.75" x14ac:dyDescent="0.2">
      <c r="A212" s="67" t="s">
        <v>54</v>
      </c>
      <c r="B212" s="67">
        <v>4.50541766</v>
      </c>
      <c r="C212" s="67">
        <v>70.777624120000013</v>
      </c>
      <c r="D212" s="67">
        <v>443.90529126000001</v>
      </c>
      <c r="E212" s="67">
        <v>307.70321433999993</v>
      </c>
      <c r="F212" s="67">
        <v>185.08584076</v>
      </c>
      <c r="G212" s="67">
        <v>115.81221962999999</v>
      </c>
      <c r="H212" s="67">
        <v>27.025795800000001</v>
      </c>
      <c r="I212" s="67">
        <v>12.944450700000001</v>
      </c>
      <c r="J212" s="67">
        <v>0</v>
      </c>
      <c r="K212" s="67">
        <v>39.035970240000005</v>
      </c>
      <c r="L212" s="67">
        <v>461.21846770000002</v>
      </c>
      <c r="M212" s="67">
        <v>429.691778</v>
      </c>
      <c r="N212" s="67">
        <v>44.285679999999999</v>
      </c>
      <c r="O212" s="67">
        <v>739.53359999999998</v>
      </c>
      <c r="P212" s="73">
        <f>SUM(B212:O212)</f>
        <v>2881.5253502100004</v>
      </c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</row>
    <row r="213" spans="1:41" s="2" customFormat="1" ht="12.75" x14ac:dyDescent="0.2">
      <c r="A213" s="67" t="s">
        <v>55</v>
      </c>
      <c r="B213" s="67">
        <v>4.4836167099999997</v>
      </c>
      <c r="C213" s="67">
        <v>81.103959060000008</v>
      </c>
      <c r="D213" s="67">
        <v>449.0050918</v>
      </c>
      <c r="E213" s="67">
        <v>311.91365580000002</v>
      </c>
      <c r="F213" s="67">
        <v>184.57922944000001</v>
      </c>
      <c r="G213" s="67">
        <v>114.27063276000001</v>
      </c>
      <c r="H213" s="67">
        <v>27.025795800000001</v>
      </c>
      <c r="I213" s="67">
        <v>12.402944590000001</v>
      </c>
      <c r="J213" s="67">
        <v>0</v>
      </c>
      <c r="K213" s="67">
        <v>38.947128020000001</v>
      </c>
      <c r="L213" s="67">
        <v>455.79199468000002</v>
      </c>
      <c r="M213" s="67">
        <v>429.691778</v>
      </c>
      <c r="N213" s="67">
        <v>44.285679999999999</v>
      </c>
      <c r="O213" s="67">
        <v>739.53359999999998</v>
      </c>
      <c r="P213" s="73">
        <f>SUM(B213:O213)</f>
        <v>2893.0351066599997</v>
      </c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</row>
    <row r="214" spans="1:41" s="2" customFormat="1" ht="12.75" x14ac:dyDescent="0.2">
      <c r="A214" s="67" t="s">
        <v>56</v>
      </c>
      <c r="B214" s="67">
        <v>4.3728467100000001</v>
      </c>
      <c r="C214" s="67">
        <v>81.103959060000008</v>
      </c>
      <c r="D214" s="67">
        <v>452.13444673999999</v>
      </c>
      <c r="E214" s="67">
        <v>320.94845313999997</v>
      </c>
      <c r="F214" s="67">
        <v>185.21587975999998</v>
      </c>
      <c r="G214" s="67">
        <v>113.42058790000002</v>
      </c>
      <c r="H214" s="67">
        <v>26.317409980000001</v>
      </c>
      <c r="I214" s="67">
        <v>12.24752193</v>
      </c>
      <c r="J214" s="67">
        <v>0</v>
      </c>
      <c r="K214" s="67">
        <v>41.693991540000006</v>
      </c>
      <c r="L214" s="67">
        <v>459.31199468</v>
      </c>
      <c r="M214" s="67">
        <v>429.691778</v>
      </c>
      <c r="N214" s="67">
        <v>44.285679999999999</v>
      </c>
      <c r="O214" s="67">
        <v>739.53359999999998</v>
      </c>
      <c r="P214" s="73">
        <f>SUM(B214:O214)</f>
        <v>2910.2781494399997</v>
      </c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</row>
    <row r="215" spans="1:41" s="55" customFormat="1" ht="12.75" x14ac:dyDescent="0.2">
      <c r="A215" s="63">
        <v>2025</v>
      </c>
      <c r="B215" s="67"/>
      <c r="C215" s="67"/>
      <c r="D215" s="67"/>
      <c r="E215" s="67"/>
      <c r="F215" s="67"/>
      <c r="G215" s="67"/>
      <c r="H215" s="67"/>
      <c r="I215" s="67"/>
      <c r="J215" s="67"/>
      <c r="K215" s="67"/>
      <c r="L215" s="67"/>
      <c r="M215" s="67"/>
      <c r="N215" s="67"/>
      <c r="O215" s="67"/>
      <c r="P215" s="73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</row>
    <row r="216" spans="1:41" s="55" customFormat="1" ht="12.75" x14ac:dyDescent="0.2">
      <c r="A216" s="67" t="s">
        <v>57</v>
      </c>
      <c r="B216" s="67">
        <v>4.2773299299999996</v>
      </c>
      <c r="C216" s="67">
        <v>81.903959060000005</v>
      </c>
      <c r="D216" s="67">
        <v>444.91013418</v>
      </c>
      <c r="E216" s="67">
        <v>320.59845314</v>
      </c>
      <c r="F216" s="67">
        <v>187.18564233999999</v>
      </c>
      <c r="G216" s="67">
        <v>113.39400000000001</v>
      </c>
      <c r="H216" s="67">
        <v>26.317409980000001</v>
      </c>
      <c r="I216" s="67">
        <v>12.247379</v>
      </c>
      <c r="J216" s="67">
        <v>0</v>
      </c>
      <c r="K216" s="67">
        <v>46.491</v>
      </c>
      <c r="L216" s="67">
        <v>457.23519936000002</v>
      </c>
      <c r="M216" s="67">
        <v>429.691778</v>
      </c>
      <c r="N216" s="67">
        <v>44.285679999999999</v>
      </c>
      <c r="O216" s="67">
        <v>739.53359999999998</v>
      </c>
      <c r="P216" s="73">
        <f>SUM(B216:O216)</f>
        <v>2908.0715649900003</v>
      </c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</row>
    <row r="217" spans="1:41" s="55" customFormat="1" ht="12.75" x14ac:dyDescent="0.2">
      <c r="A217" s="67" t="s">
        <v>58</v>
      </c>
      <c r="B217" s="67">
        <v>4.26747196</v>
      </c>
      <c r="C217" s="67">
        <v>81.903959060000005</v>
      </c>
      <c r="D217" s="67">
        <v>449.68940882000004</v>
      </c>
      <c r="E217" s="67">
        <v>321.36242665999998</v>
      </c>
      <c r="F217" s="67">
        <v>188.12967981999998</v>
      </c>
      <c r="G217" s="67">
        <v>113.84404487</v>
      </c>
      <c r="H217" s="67">
        <v>29.52444998</v>
      </c>
      <c r="I217" s="67">
        <v>12.24976678</v>
      </c>
      <c r="J217" s="67">
        <v>0</v>
      </c>
      <c r="K217" s="67">
        <v>47.013383779999998</v>
      </c>
      <c r="L217" s="67">
        <v>457.23519936000002</v>
      </c>
      <c r="M217" s="67">
        <v>429.691778</v>
      </c>
      <c r="N217" s="67">
        <v>44.285679999999999</v>
      </c>
      <c r="O217" s="67">
        <v>739.53359999999998</v>
      </c>
      <c r="P217" s="73">
        <f t="shared" ref="P217:P221" si="5">SUM(B217:O217)</f>
        <v>2918.7308490900004</v>
      </c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</row>
    <row r="218" spans="1:41" s="2" customFormat="1" ht="12.75" x14ac:dyDescent="0.2">
      <c r="A218" s="67" t="s">
        <v>47</v>
      </c>
      <c r="B218" s="19">
        <v>3.9783063600000004</v>
      </c>
      <c r="C218" s="19">
        <v>81.903959060000005</v>
      </c>
      <c r="D218" s="19">
        <v>449.85780296000001</v>
      </c>
      <c r="E218" s="19">
        <v>321.97404399999999</v>
      </c>
      <c r="F218" s="19">
        <v>187.34435982000002</v>
      </c>
      <c r="G218" s="19">
        <v>115.55665826000001</v>
      </c>
      <c r="H218" s="19">
        <v>29.52444998</v>
      </c>
      <c r="I218" s="19">
        <v>11.397269260000002</v>
      </c>
      <c r="J218" s="19">
        <v>0</v>
      </c>
      <c r="K218" s="19">
        <v>47.089576409999999</v>
      </c>
      <c r="L218" s="19">
        <v>478.80683220000003</v>
      </c>
      <c r="M218" s="19">
        <v>429.691778</v>
      </c>
      <c r="N218" s="19">
        <v>44.285679999999999</v>
      </c>
      <c r="O218" s="19">
        <v>739.53359999999998</v>
      </c>
      <c r="P218" s="73">
        <f t="shared" si="5"/>
        <v>2940.9443163099995</v>
      </c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</row>
    <row r="219" spans="1:41" s="2" customFormat="1" ht="12.75" x14ac:dyDescent="0.2">
      <c r="A219" s="67" t="s">
        <v>48</v>
      </c>
      <c r="B219" s="19">
        <v>3.8243180699999999</v>
      </c>
      <c r="C219" s="19">
        <v>80.239035220000005</v>
      </c>
      <c r="D219" s="19">
        <v>441.43616815999997</v>
      </c>
      <c r="E219" s="19">
        <v>318.49066154000002</v>
      </c>
      <c r="F219" s="19">
        <v>186.59862333999999</v>
      </c>
      <c r="G219" s="19">
        <v>117.94124543</v>
      </c>
      <c r="H219" s="19">
        <v>28.573983620000003</v>
      </c>
      <c r="I219" s="19">
        <v>10.71987141</v>
      </c>
      <c r="J219" s="19">
        <v>0</v>
      </c>
      <c r="K219" s="19">
        <v>49.617228099999998</v>
      </c>
      <c r="L219" s="19">
        <v>478.80683220000009</v>
      </c>
      <c r="M219" s="19">
        <v>429.691778</v>
      </c>
      <c r="N219" s="19">
        <v>44.285679999999999</v>
      </c>
      <c r="O219" s="19">
        <v>739.53359999999998</v>
      </c>
      <c r="P219" s="73">
        <f t="shared" si="5"/>
        <v>2929.7590250900003</v>
      </c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</row>
    <row r="220" spans="1:41" s="2" customFormat="1" ht="12.75" x14ac:dyDescent="0.2">
      <c r="A220" s="67" t="s">
        <v>49</v>
      </c>
      <c r="B220" s="19">
        <v>3.66449494</v>
      </c>
      <c r="C220" s="19">
        <v>80.86098466</v>
      </c>
      <c r="D220" s="19">
        <v>442.47211757999997</v>
      </c>
      <c r="E220" s="19">
        <v>318.87597099999999</v>
      </c>
      <c r="F220" s="19">
        <v>184.94481474</v>
      </c>
      <c r="G220" s="19">
        <v>117.94124543000001</v>
      </c>
      <c r="H220" s="19">
        <v>28.573983620000003</v>
      </c>
      <c r="I220" s="19">
        <v>10.729352329999999</v>
      </c>
      <c r="J220" s="19">
        <v>0</v>
      </c>
      <c r="K220" s="19">
        <v>49.552603630000007</v>
      </c>
      <c r="L220" s="19">
        <v>478.67448317999998</v>
      </c>
      <c r="M220" s="19">
        <v>429.691778</v>
      </c>
      <c r="N220" s="19">
        <v>44.285679999999999</v>
      </c>
      <c r="O220" s="19">
        <v>739.53359999999998</v>
      </c>
      <c r="P220" s="73">
        <f t="shared" si="5"/>
        <v>2929.8011091099997</v>
      </c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</row>
    <row r="221" spans="1:41" s="2" customFormat="1" ht="12.75" x14ac:dyDescent="0.2">
      <c r="A221" s="19" t="s">
        <v>50</v>
      </c>
      <c r="B221" s="19">
        <v>3.4646248499999999</v>
      </c>
      <c r="C221" s="19">
        <v>81.856703699999997</v>
      </c>
      <c r="D221" s="19">
        <v>442.90745516000004</v>
      </c>
      <c r="E221" s="19">
        <v>319.40930433999995</v>
      </c>
      <c r="F221" s="19">
        <v>183.88541585999999</v>
      </c>
      <c r="G221" s="19">
        <v>119.49713887000001</v>
      </c>
      <c r="H221" s="19">
        <v>27.985597800000001</v>
      </c>
      <c r="I221" s="19">
        <v>10.581501019999999</v>
      </c>
      <c r="J221" s="19">
        <v>0</v>
      </c>
      <c r="K221" s="19">
        <v>51.195842859999999</v>
      </c>
      <c r="L221" s="19">
        <v>484.79448317999999</v>
      </c>
      <c r="M221" s="19">
        <v>429.691778</v>
      </c>
      <c r="N221" s="19">
        <v>44.285679999999999</v>
      </c>
      <c r="O221" s="19">
        <v>728</v>
      </c>
      <c r="P221" s="73">
        <f t="shared" si="5"/>
        <v>2927.5555256400003</v>
      </c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</row>
    <row r="222" spans="1:41" s="2" customFormat="1" ht="12.75" x14ac:dyDescent="0.2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</row>
    <row r="223" spans="1:41" s="2" customFormat="1" ht="12.75" x14ac:dyDescent="0.2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</row>
    <row r="224" spans="1:41" s="2" customFormat="1" ht="12.75" x14ac:dyDescent="0.2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</row>
    <row r="225" spans="1:41" s="2" customFormat="1" ht="12.75" x14ac:dyDescent="0.2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</row>
    <row r="226" spans="1:41" s="2" customFormat="1" ht="12.75" x14ac:dyDescent="0.2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</row>
    <row r="227" spans="1:41" s="2" customFormat="1" ht="12.75" x14ac:dyDescent="0.2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</row>
    <row r="228" spans="1:41" s="2" customFormat="1" ht="12.75" x14ac:dyDescent="0.2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</row>
    <row r="229" spans="1:41" s="2" customFormat="1" ht="12.75" x14ac:dyDescent="0.2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</row>
    <row r="230" spans="1:41" s="2" customFormat="1" ht="12.75" x14ac:dyDescent="0.2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</row>
    <row r="231" spans="1:41" s="2" customFormat="1" ht="12.75" x14ac:dyDescent="0.2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</row>
    <row r="232" spans="1:41" s="2" customFormat="1" ht="12.75" x14ac:dyDescent="0.2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</row>
    <row r="233" spans="1:41" s="2" customFormat="1" ht="12.75" x14ac:dyDescent="0.2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</row>
    <row r="234" spans="1:41" s="2" customFormat="1" ht="12.75" x14ac:dyDescent="0.2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</row>
    <row r="235" spans="1:41" s="2" customFormat="1" ht="12.75" x14ac:dyDescent="0.2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</row>
    <row r="236" spans="1:41" s="2" customFormat="1" ht="12.75" x14ac:dyDescent="0.2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</row>
    <row r="237" spans="1:41" s="2" customFormat="1" ht="12.75" x14ac:dyDescent="0.2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</row>
    <row r="238" spans="1:41" s="2" customFormat="1" ht="12.75" x14ac:dyDescent="0.2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</row>
    <row r="239" spans="1:41" s="2" customFormat="1" ht="12.75" x14ac:dyDescent="0.2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</row>
    <row r="240" spans="1:41" s="2" customFormat="1" ht="12.75" x14ac:dyDescent="0.2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</row>
    <row r="241" spans="1:41" s="2" customFormat="1" ht="12.75" x14ac:dyDescent="0.2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</row>
    <row r="242" spans="1:41" s="2" customFormat="1" ht="12.75" x14ac:dyDescent="0.2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</row>
    <row r="243" spans="1:41" s="2" customFormat="1" ht="12.75" x14ac:dyDescent="0.2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</row>
    <row r="244" spans="1:41" s="2" customFormat="1" ht="12.75" x14ac:dyDescent="0.2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</row>
    <row r="245" spans="1:41" s="2" customFormat="1" ht="12.75" x14ac:dyDescent="0.2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</row>
    <row r="246" spans="1:41" s="2" customFormat="1" ht="12.75" x14ac:dyDescent="0.2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</row>
    <row r="247" spans="1:41" s="2" customFormat="1" ht="12.75" x14ac:dyDescent="0.2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</row>
    <row r="248" spans="1:41" s="2" customFormat="1" ht="12.75" x14ac:dyDescent="0.2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</row>
    <row r="249" spans="1:41" s="2" customFormat="1" ht="12.75" x14ac:dyDescent="0.2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</row>
    <row r="250" spans="1:41" s="2" customFormat="1" ht="12.75" x14ac:dyDescent="0.2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</row>
    <row r="251" spans="1:41" s="2" customFormat="1" ht="12.75" x14ac:dyDescent="0.2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</row>
    <row r="252" spans="1:41" s="2" customFormat="1" ht="12.75" x14ac:dyDescent="0.2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</row>
    <row r="253" spans="1:41" s="2" customFormat="1" ht="12.75" x14ac:dyDescent="0.2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</row>
    <row r="254" spans="1:41" s="2" customFormat="1" ht="12.75" x14ac:dyDescent="0.2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</row>
    <row r="255" spans="1:41" s="2" customFormat="1" ht="12.75" x14ac:dyDescent="0.2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</row>
    <row r="256" spans="1:41" s="2" customFormat="1" ht="12.75" x14ac:dyDescent="0.2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</row>
    <row r="257" spans="1:41" s="2" customFormat="1" ht="12.75" x14ac:dyDescent="0.2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</row>
    <row r="258" spans="1:41" s="2" customFormat="1" ht="12.75" x14ac:dyDescent="0.2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</row>
    <row r="259" spans="1:41" s="2" customFormat="1" ht="12.75" x14ac:dyDescent="0.2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</row>
    <row r="260" spans="1:41" s="2" customFormat="1" ht="12.75" x14ac:dyDescent="0.2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</row>
    <row r="261" spans="1:41" s="2" customFormat="1" ht="12.75" x14ac:dyDescent="0.2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</row>
    <row r="262" spans="1:41" s="2" customFormat="1" ht="12.75" x14ac:dyDescent="0.2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</row>
    <row r="263" spans="1:41" s="2" customFormat="1" ht="12.75" x14ac:dyDescent="0.2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</row>
    <row r="264" spans="1:41" s="2" customFormat="1" ht="12.75" x14ac:dyDescent="0.2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</row>
    <row r="265" spans="1:41" s="2" customFormat="1" ht="12.75" x14ac:dyDescent="0.2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</row>
    <row r="266" spans="1:41" s="2" customFormat="1" ht="12.75" x14ac:dyDescent="0.2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</row>
    <row r="267" spans="1:41" s="2" customFormat="1" ht="12.75" x14ac:dyDescent="0.2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</row>
    <row r="268" spans="1:41" s="2" customFormat="1" ht="12.75" x14ac:dyDescent="0.2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</row>
    <row r="269" spans="1:41" s="2" customFormat="1" ht="12.75" x14ac:dyDescent="0.2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</row>
    <row r="270" spans="1:41" s="2" customFormat="1" ht="12.75" x14ac:dyDescent="0.2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</row>
    <row r="271" spans="1:41" s="2" customFormat="1" ht="12.75" x14ac:dyDescent="0.2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</row>
    <row r="272" spans="1:41" s="2" customFormat="1" ht="12.75" x14ac:dyDescent="0.2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</row>
    <row r="273" spans="1:41" s="2" customFormat="1" ht="12.75" x14ac:dyDescent="0.2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</row>
    <row r="274" spans="1:41" s="2" customFormat="1" ht="12.75" x14ac:dyDescent="0.2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</row>
    <row r="275" spans="1:41" s="2" customFormat="1" ht="12.75" x14ac:dyDescent="0.2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</row>
    <row r="276" spans="1:41" s="2" customFormat="1" ht="12.75" x14ac:dyDescent="0.2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</row>
    <row r="277" spans="1:41" s="2" customFormat="1" ht="12.75" x14ac:dyDescent="0.2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</row>
    <row r="278" spans="1:41" s="2" customFormat="1" ht="12.75" x14ac:dyDescent="0.2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</row>
    <row r="279" spans="1:41" s="2" customFormat="1" ht="12.75" x14ac:dyDescent="0.2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</row>
    <row r="280" spans="1:41" s="2" customFormat="1" ht="12.75" x14ac:dyDescent="0.2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</row>
    <row r="281" spans="1:41" s="2" customFormat="1" ht="12.75" x14ac:dyDescent="0.2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</row>
    <row r="282" spans="1:41" s="2" customFormat="1" ht="12.75" x14ac:dyDescent="0.2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</row>
    <row r="283" spans="1:41" s="2" customFormat="1" ht="12.75" x14ac:dyDescent="0.2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</row>
    <row r="284" spans="1:41" s="2" customFormat="1" ht="12.75" x14ac:dyDescent="0.2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</row>
    <row r="285" spans="1:41" s="2" customFormat="1" ht="12.75" x14ac:dyDescent="0.2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</row>
    <row r="286" spans="1:41" s="2" customFormat="1" ht="12.75" x14ac:dyDescent="0.2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</row>
    <row r="287" spans="1:41" s="2" customFormat="1" ht="12.75" x14ac:dyDescent="0.2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</row>
    <row r="288" spans="1:41" s="2" customFormat="1" ht="12.75" x14ac:dyDescent="0.2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</row>
    <row r="289" spans="1:41" s="2" customFormat="1" ht="12.75" x14ac:dyDescent="0.2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</row>
    <row r="290" spans="1:41" s="2" customFormat="1" ht="12.75" x14ac:dyDescent="0.2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</row>
    <row r="291" spans="1:41" s="2" customFormat="1" ht="12.75" x14ac:dyDescent="0.2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</row>
    <row r="292" spans="1:41" s="2" customFormat="1" ht="12.75" x14ac:dyDescent="0.2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</row>
    <row r="293" spans="1:41" s="2" customFormat="1" ht="12.75" x14ac:dyDescent="0.2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</row>
    <row r="294" spans="1:41" s="2" customFormat="1" ht="12.75" x14ac:dyDescent="0.2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</row>
    <row r="295" spans="1:41" s="2" customFormat="1" ht="12.75" x14ac:dyDescent="0.2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</row>
    <row r="296" spans="1:41" s="2" customFormat="1" ht="12.75" x14ac:dyDescent="0.2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</row>
    <row r="297" spans="1:41" s="2" customFormat="1" ht="12.75" x14ac:dyDescent="0.2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</row>
    <row r="298" spans="1:41" s="2" customFormat="1" ht="12.75" x14ac:dyDescent="0.2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</row>
    <row r="299" spans="1:41" s="2" customFormat="1" ht="12.75" x14ac:dyDescent="0.2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</row>
    <row r="300" spans="1:41" s="2" customFormat="1" ht="12.75" x14ac:dyDescent="0.2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</row>
    <row r="301" spans="1:41" s="2" customFormat="1" ht="12.75" x14ac:dyDescent="0.2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</row>
    <row r="302" spans="1:41" s="2" customFormat="1" ht="12.75" x14ac:dyDescent="0.2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</row>
    <row r="303" spans="1:41" s="2" customFormat="1" ht="12.75" x14ac:dyDescent="0.2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</row>
    <row r="304" spans="1:41" s="2" customFormat="1" ht="12.75" x14ac:dyDescent="0.2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</row>
    <row r="305" spans="1:41" s="2" customFormat="1" ht="12.75" x14ac:dyDescent="0.2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</row>
    <row r="306" spans="1:41" s="2" customFormat="1" ht="12.75" x14ac:dyDescent="0.2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</row>
    <row r="307" spans="1:41" s="2" customFormat="1" ht="12.75" x14ac:dyDescent="0.2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</row>
    <row r="308" spans="1:41" s="2" customFormat="1" ht="12.75" x14ac:dyDescent="0.2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</row>
    <row r="309" spans="1:41" s="2" customFormat="1" ht="12.75" x14ac:dyDescent="0.2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</row>
    <row r="310" spans="1:41" s="2" customFormat="1" ht="12.75" x14ac:dyDescent="0.2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</row>
    <row r="311" spans="1:41" s="2" customFormat="1" ht="12.75" x14ac:dyDescent="0.2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</row>
    <row r="312" spans="1:41" s="2" customFormat="1" ht="12.75" x14ac:dyDescent="0.2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</row>
    <row r="313" spans="1:41" s="2" customFormat="1" ht="12.75" x14ac:dyDescent="0.2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</row>
    <row r="314" spans="1:41" s="2" customFormat="1" ht="12.75" x14ac:dyDescent="0.2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</row>
    <row r="315" spans="1:41" s="2" customFormat="1" ht="12.75" x14ac:dyDescent="0.2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</row>
    <row r="316" spans="1:41" s="2" customFormat="1" ht="12.75" x14ac:dyDescent="0.2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</row>
    <row r="317" spans="1:41" s="2" customFormat="1" ht="12.75" x14ac:dyDescent="0.2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</row>
    <row r="318" spans="1:41" s="2" customFormat="1" ht="12.75" x14ac:dyDescent="0.2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</row>
    <row r="319" spans="1:41" s="2" customFormat="1" ht="12.75" x14ac:dyDescent="0.2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</row>
    <row r="320" spans="1:41" s="2" customFormat="1" ht="12.75" x14ac:dyDescent="0.2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</row>
    <row r="321" spans="1:41" s="2" customFormat="1" ht="12.75" x14ac:dyDescent="0.2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</row>
    <row r="322" spans="1:41" s="2" customFormat="1" ht="12.75" x14ac:dyDescent="0.2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</row>
    <row r="323" spans="1:41" s="2" customFormat="1" ht="12.75" x14ac:dyDescent="0.2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</row>
    <row r="324" spans="1:41" s="2" customFormat="1" ht="12.75" x14ac:dyDescent="0.2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</row>
    <row r="325" spans="1:41" s="2" customFormat="1" ht="12.75" x14ac:dyDescent="0.2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</row>
    <row r="326" spans="1:41" s="2" customFormat="1" ht="12.75" x14ac:dyDescent="0.2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</row>
    <row r="327" spans="1:41" s="2" customFormat="1" ht="12.75" x14ac:dyDescent="0.2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</row>
    <row r="328" spans="1:41" s="2" customFormat="1" ht="12.75" x14ac:dyDescent="0.2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</row>
    <row r="329" spans="1:41" s="2" customFormat="1" ht="12.75" x14ac:dyDescent="0.2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</row>
    <row r="330" spans="1:41" s="2" customFormat="1" ht="12.75" x14ac:dyDescent="0.2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</row>
    <row r="331" spans="1:41" s="2" customFormat="1" ht="12.75" x14ac:dyDescent="0.2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</row>
    <row r="332" spans="1:41" s="2" customFormat="1" ht="12.75" x14ac:dyDescent="0.2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</row>
    <row r="333" spans="1:41" s="2" customFormat="1" ht="12.75" x14ac:dyDescent="0.2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</row>
    <row r="334" spans="1:41" s="2" customFormat="1" ht="12.75" x14ac:dyDescent="0.2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</row>
    <row r="335" spans="1:41" s="2" customFormat="1" ht="12.75" x14ac:dyDescent="0.2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</row>
    <row r="336" spans="1:41" s="2" customFormat="1" ht="12.75" x14ac:dyDescent="0.2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</row>
    <row r="337" spans="1:41" s="2" customFormat="1" ht="12.75" x14ac:dyDescent="0.2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</row>
    <row r="338" spans="1:41" s="2" customFormat="1" ht="12.75" x14ac:dyDescent="0.2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</row>
    <row r="339" spans="1:41" s="2" customFormat="1" ht="12.75" x14ac:dyDescent="0.2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</row>
    <row r="340" spans="1:41" s="2" customFormat="1" ht="12.75" x14ac:dyDescent="0.2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</row>
    <row r="341" spans="1:41" s="2" customFormat="1" ht="12.75" x14ac:dyDescent="0.2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</row>
    <row r="342" spans="1:41" s="2" customFormat="1" ht="12.75" x14ac:dyDescent="0.2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</row>
    <row r="343" spans="1:41" s="2" customFormat="1" ht="12.75" x14ac:dyDescent="0.2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</row>
    <row r="344" spans="1:41" s="2" customFormat="1" ht="12.75" x14ac:dyDescent="0.2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</row>
    <row r="345" spans="1:41" s="2" customFormat="1" ht="12.75" x14ac:dyDescent="0.2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</row>
    <row r="346" spans="1:41" s="2" customFormat="1" ht="12.75" x14ac:dyDescent="0.2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</row>
    <row r="347" spans="1:41" s="2" customFormat="1" ht="12.75" x14ac:dyDescent="0.2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</row>
    <row r="348" spans="1:41" s="2" customFormat="1" ht="12.75" x14ac:dyDescent="0.2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</row>
    <row r="349" spans="1:41" s="2" customFormat="1" ht="12.75" x14ac:dyDescent="0.2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</row>
    <row r="350" spans="1:41" s="2" customFormat="1" ht="12.75" x14ac:dyDescent="0.2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</row>
    <row r="351" spans="1:41" s="2" customFormat="1" ht="12.75" x14ac:dyDescent="0.2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</row>
    <row r="352" spans="1:41" s="2" customFormat="1" ht="12.75" x14ac:dyDescent="0.2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</row>
    <row r="353" spans="1:41" s="2" customFormat="1" ht="12.75" x14ac:dyDescent="0.2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</row>
    <row r="354" spans="1:41" s="2" customFormat="1" ht="12.75" x14ac:dyDescent="0.2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</row>
    <row r="355" spans="1:41" s="2" customFormat="1" ht="12.75" x14ac:dyDescent="0.2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</row>
    <row r="356" spans="1:41" s="2" customFormat="1" ht="12.75" x14ac:dyDescent="0.2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</row>
    <row r="357" spans="1:41" s="2" customFormat="1" ht="12.75" x14ac:dyDescent="0.2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</row>
    <row r="358" spans="1:41" s="2" customFormat="1" ht="12.75" x14ac:dyDescent="0.2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</row>
    <row r="359" spans="1:41" s="2" customFormat="1" ht="12.75" x14ac:dyDescent="0.2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</row>
    <row r="360" spans="1:41" s="2" customFormat="1" ht="12.75" x14ac:dyDescent="0.2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</row>
    <row r="361" spans="1:41" s="2" customFormat="1" ht="12.75" x14ac:dyDescent="0.2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</row>
    <row r="362" spans="1:41" s="2" customFormat="1" ht="12.75" x14ac:dyDescent="0.2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</row>
    <row r="363" spans="1:41" s="2" customFormat="1" ht="12.75" x14ac:dyDescent="0.2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</row>
    <row r="364" spans="1:41" s="2" customFormat="1" ht="12.75" x14ac:dyDescent="0.2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</row>
    <row r="365" spans="1:41" s="2" customFormat="1" ht="12.75" x14ac:dyDescent="0.2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</row>
    <row r="366" spans="1:41" s="2" customFormat="1" ht="12.75" x14ac:dyDescent="0.2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</row>
    <row r="367" spans="1:41" s="2" customFormat="1" ht="12.75" x14ac:dyDescent="0.2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</row>
    <row r="368" spans="1:41" s="2" customFormat="1" ht="12.75" x14ac:dyDescent="0.2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</row>
    <row r="369" spans="1:41" s="2" customFormat="1" ht="12.75" x14ac:dyDescent="0.2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</row>
    <row r="370" spans="1:41" s="2" customFormat="1" ht="12.75" x14ac:dyDescent="0.2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</row>
    <row r="371" spans="1:41" s="2" customFormat="1" ht="12.75" x14ac:dyDescent="0.2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</row>
    <row r="372" spans="1:41" s="2" customFormat="1" ht="12.75" x14ac:dyDescent="0.2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</row>
    <row r="373" spans="1:41" s="2" customFormat="1" ht="12.75" x14ac:dyDescent="0.2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</row>
    <row r="374" spans="1:41" s="2" customFormat="1" ht="12.75" x14ac:dyDescent="0.2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</row>
    <row r="375" spans="1:41" s="2" customFormat="1" ht="12.75" x14ac:dyDescent="0.2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</row>
    <row r="376" spans="1:41" s="2" customFormat="1" ht="12.75" x14ac:dyDescent="0.2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</row>
    <row r="377" spans="1:41" s="2" customFormat="1" ht="12.75" x14ac:dyDescent="0.2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</row>
    <row r="378" spans="1:41" s="2" customFormat="1" ht="12.75" x14ac:dyDescent="0.2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</row>
    <row r="379" spans="1:41" s="2" customFormat="1" ht="12.75" x14ac:dyDescent="0.2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</row>
    <row r="380" spans="1:41" s="2" customFormat="1" ht="12.75" x14ac:dyDescent="0.2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</row>
    <row r="381" spans="1:41" s="2" customFormat="1" ht="12.75" x14ac:dyDescent="0.2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</row>
    <row r="382" spans="1:41" s="2" customFormat="1" ht="12.75" x14ac:dyDescent="0.2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</row>
    <row r="383" spans="1:41" s="2" customFormat="1" ht="12.75" x14ac:dyDescent="0.2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</row>
    <row r="384" spans="1:41" s="2" customFormat="1" ht="12.75" x14ac:dyDescent="0.2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</row>
    <row r="385" spans="1:41" s="2" customFormat="1" ht="12.75" x14ac:dyDescent="0.2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</row>
    <row r="386" spans="1:41" s="2" customFormat="1" ht="12.75" x14ac:dyDescent="0.2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</row>
    <row r="387" spans="1:41" s="2" customFormat="1" ht="12.75" x14ac:dyDescent="0.2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</row>
    <row r="388" spans="1:41" s="2" customFormat="1" ht="12.75" x14ac:dyDescent="0.2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</row>
    <row r="389" spans="1:41" s="2" customFormat="1" x14ac:dyDescent="0.1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</row>
    <row r="390" spans="1:41" s="2" customFormat="1" x14ac:dyDescent="0.1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</row>
    <row r="391" spans="1:41" s="2" customFormat="1" x14ac:dyDescent="0.1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</row>
    <row r="392" spans="1:41" s="2" customFormat="1" x14ac:dyDescent="0.1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</row>
    <row r="393" spans="1:41" s="2" customFormat="1" x14ac:dyDescent="0.1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</row>
    <row r="394" spans="1:41" s="2" customFormat="1" x14ac:dyDescent="0.1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</row>
    <row r="395" spans="1:41" s="2" customFormat="1" x14ac:dyDescent="0.1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</row>
    <row r="396" spans="1:41" s="2" customFormat="1" x14ac:dyDescent="0.1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</row>
    <row r="397" spans="1:41" s="2" customFormat="1" x14ac:dyDescent="0.1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</row>
    <row r="398" spans="1:41" s="2" customFormat="1" x14ac:dyDescent="0.1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</row>
    <row r="399" spans="1:41" s="2" customFormat="1" x14ac:dyDescent="0.1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</row>
    <row r="400" spans="1:41" s="2" customFormat="1" x14ac:dyDescent="0.1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</row>
    <row r="401" spans="1:41" s="2" customFormat="1" x14ac:dyDescent="0.1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</row>
    <row r="402" spans="1:41" s="2" customFormat="1" x14ac:dyDescent="0.1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</row>
    <row r="403" spans="1:41" s="2" customFormat="1" x14ac:dyDescent="0.1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</row>
    <row r="404" spans="1:41" s="2" customFormat="1" x14ac:dyDescent="0.1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</row>
    <row r="405" spans="1:41" s="2" customFormat="1" x14ac:dyDescent="0.1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</row>
    <row r="406" spans="1:41" s="2" customFormat="1" x14ac:dyDescent="0.1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</row>
    <row r="407" spans="1:41" s="2" customFormat="1" x14ac:dyDescent="0.1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</row>
    <row r="408" spans="1:41" s="2" customFormat="1" x14ac:dyDescent="0.1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</row>
    <row r="409" spans="1:41" s="2" customFormat="1" x14ac:dyDescent="0.1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</row>
    <row r="410" spans="1:41" s="2" customFormat="1" x14ac:dyDescent="0.1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</row>
    <row r="411" spans="1:41" s="2" customFormat="1" x14ac:dyDescent="0.1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</row>
    <row r="412" spans="1:41" s="2" customFormat="1" x14ac:dyDescent="0.1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</row>
    <row r="413" spans="1:41" s="2" customFormat="1" x14ac:dyDescent="0.1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</row>
    <row r="414" spans="1:41" s="2" customFormat="1" x14ac:dyDescent="0.1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</row>
    <row r="415" spans="1:41" s="2" customFormat="1" x14ac:dyDescent="0.1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</row>
    <row r="416" spans="1:41" s="2" customFormat="1" x14ac:dyDescent="0.1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</row>
    <row r="417" spans="1:41" s="2" customFormat="1" x14ac:dyDescent="0.1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</row>
    <row r="418" spans="1:41" s="2" customFormat="1" x14ac:dyDescent="0.1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</row>
    <row r="419" spans="1:41" s="2" customFormat="1" x14ac:dyDescent="0.1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</row>
    <row r="420" spans="1:41" s="2" customFormat="1" x14ac:dyDescent="0.1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</row>
    <row r="421" spans="1:41" s="2" customFormat="1" x14ac:dyDescent="0.1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</row>
    <row r="422" spans="1:41" s="2" customFormat="1" x14ac:dyDescent="0.1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</row>
    <row r="423" spans="1:41" s="2" customFormat="1" x14ac:dyDescent="0.1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</row>
    <row r="424" spans="1:41" s="2" customFormat="1" x14ac:dyDescent="0.1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</row>
    <row r="425" spans="1:41" s="2" customFormat="1" x14ac:dyDescent="0.1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</row>
    <row r="426" spans="1:41" s="2" customFormat="1" x14ac:dyDescent="0.1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</row>
    <row r="427" spans="1:41" s="2" customFormat="1" x14ac:dyDescent="0.1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</row>
    <row r="428" spans="1:41" s="2" customFormat="1" x14ac:dyDescent="0.1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</row>
    <row r="429" spans="1:41" s="2" customFormat="1" x14ac:dyDescent="0.1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</row>
    <row r="430" spans="1:41" s="2" customFormat="1" x14ac:dyDescent="0.1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</row>
    <row r="431" spans="1:41" s="2" customFormat="1" x14ac:dyDescent="0.1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</row>
    <row r="432" spans="1:41" s="2" customFormat="1" x14ac:dyDescent="0.1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</row>
    <row r="433" spans="1:41" s="2" customFormat="1" x14ac:dyDescent="0.1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</row>
    <row r="434" spans="1:41" s="2" customFormat="1" x14ac:dyDescent="0.1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</row>
    <row r="435" spans="1:41" s="2" customFormat="1" x14ac:dyDescent="0.1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</row>
    <row r="436" spans="1:41" s="2" customFormat="1" x14ac:dyDescent="0.1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</row>
    <row r="437" spans="1:41" s="2" customFormat="1" x14ac:dyDescent="0.1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</row>
    <row r="438" spans="1:41" s="2" customFormat="1" x14ac:dyDescent="0.1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</row>
    <row r="439" spans="1:41" s="2" customFormat="1" x14ac:dyDescent="0.1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</row>
    <row r="440" spans="1:41" s="2" customFormat="1" x14ac:dyDescent="0.1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</row>
    <row r="441" spans="1:41" s="2" customFormat="1" x14ac:dyDescent="0.1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</row>
    <row r="442" spans="1:41" s="2" customFormat="1" x14ac:dyDescent="0.1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</row>
    <row r="443" spans="1:41" s="2" customFormat="1" x14ac:dyDescent="0.1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</row>
    <row r="444" spans="1:41" s="2" customFormat="1" x14ac:dyDescent="0.1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</row>
    <row r="445" spans="1:41" s="2" customFormat="1" x14ac:dyDescent="0.1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</row>
    <row r="446" spans="1:41" s="2" customFormat="1" x14ac:dyDescent="0.1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</row>
    <row r="447" spans="1:41" s="2" customFormat="1" x14ac:dyDescent="0.1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</row>
    <row r="448" spans="1:41" s="2" customFormat="1" x14ac:dyDescent="0.1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</row>
    <row r="449" spans="1:41" s="2" customFormat="1" x14ac:dyDescent="0.1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</row>
    <row r="450" spans="1:41" s="2" customFormat="1" x14ac:dyDescent="0.1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</row>
    <row r="451" spans="1:41" s="2" customFormat="1" x14ac:dyDescent="0.1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</row>
    <row r="452" spans="1:41" s="2" customFormat="1" x14ac:dyDescent="0.1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</row>
    <row r="453" spans="1:41" s="2" customFormat="1" x14ac:dyDescent="0.1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</row>
    <row r="454" spans="1:41" s="2" customFormat="1" x14ac:dyDescent="0.1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</row>
    <row r="455" spans="1:41" s="2" customFormat="1" x14ac:dyDescent="0.1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</row>
    <row r="456" spans="1:41" s="2" customFormat="1" x14ac:dyDescent="0.1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</row>
    <row r="457" spans="1:41" s="2" customFormat="1" x14ac:dyDescent="0.1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</row>
    <row r="458" spans="1:41" s="2" customFormat="1" x14ac:dyDescent="0.1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</row>
    <row r="459" spans="1:41" s="2" customFormat="1" x14ac:dyDescent="0.1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</row>
    <row r="460" spans="1:41" s="2" customFormat="1" x14ac:dyDescent="0.1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</row>
    <row r="461" spans="1:41" s="2" customFormat="1" x14ac:dyDescent="0.1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</row>
    <row r="462" spans="1:41" s="2" customFormat="1" x14ac:dyDescent="0.1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</row>
    <row r="463" spans="1:41" s="2" customFormat="1" x14ac:dyDescent="0.1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</row>
    <row r="464" spans="1:41" s="2" customFormat="1" x14ac:dyDescent="0.1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</row>
    <row r="465" spans="1:41" s="2" customFormat="1" x14ac:dyDescent="0.1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</row>
    <row r="466" spans="1:41" s="2" customFormat="1" x14ac:dyDescent="0.1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</row>
    <row r="467" spans="1:41" s="2" customFormat="1" x14ac:dyDescent="0.1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</row>
    <row r="468" spans="1:41" s="2" customFormat="1" x14ac:dyDescent="0.1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</row>
    <row r="469" spans="1:41" s="2" customFormat="1" x14ac:dyDescent="0.1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</row>
    <row r="470" spans="1:41" s="2" customFormat="1" x14ac:dyDescent="0.1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</row>
    <row r="471" spans="1:41" s="2" customFormat="1" x14ac:dyDescent="0.1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</row>
    <row r="472" spans="1:41" s="2" customFormat="1" x14ac:dyDescent="0.1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</row>
    <row r="473" spans="1:41" s="2" customFormat="1" x14ac:dyDescent="0.1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</row>
    <row r="474" spans="1:41" s="2" customFormat="1" x14ac:dyDescent="0.1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</row>
    <row r="475" spans="1:41" s="2" customFormat="1" x14ac:dyDescent="0.1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</row>
    <row r="476" spans="1:41" s="2" customFormat="1" x14ac:dyDescent="0.1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</row>
    <row r="477" spans="1:41" s="2" customFormat="1" x14ac:dyDescent="0.1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</row>
    <row r="478" spans="1:41" s="2" customFormat="1" x14ac:dyDescent="0.1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</row>
    <row r="479" spans="1:41" s="2" customFormat="1" x14ac:dyDescent="0.1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</row>
    <row r="480" spans="1:41" s="2" customFormat="1" x14ac:dyDescent="0.1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</row>
    <row r="481" spans="1:41" s="2" customFormat="1" x14ac:dyDescent="0.1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</row>
    <row r="482" spans="1:41" s="2" customFormat="1" x14ac:dyDescent="0.1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</row>
    <row r="483" spans="1:41" s="2" customFormat="1" x14ac:dyDescent="0.1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</row>
    <row r="484" spans="1:41" s="2" customFormat="1" x14ac:dyDescent="0.1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</row>
    <row r="485" spans="1:41" s="2" customFormat="1" x14ac:dyDescent="0.1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</row>
    <row r="486" spans="1:41" s="2" customFormat="1" x14ac:dyDescent="0.1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</row>
    <row r="487" spans="1:41" s="2" customFormat="1" x14ac:dyDescent="0.1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</row>
    <row r="488" spans="1:41" s="2" customFormat="1" x14ac:dyDescent="0.1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</row>
    <row r="489" spans="1:41" s="2" customFormat="1" x14ac:dyDescent="0.1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</row>
    <row r="490" spans="1:41" s="2" customFormat="1" x14ac:dyDescent="0.1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</row>
    <row r="491" spans="1:41" s="2" customFormat="1" x14ac:dyDescent="0.1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</row>
    <row r="492" spans="1:41" s="2" customFormat="1" x14ac:dyDescent="0.1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</row>
    <row r="493" spans="1:41" s="2" customFormat="1" x14ac:dyDescent="0.1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</row>
    <row r="494" spans="1:41" s="2" customFormat="1" x14ac:dyDescent="0.1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</row>
    <row r="495" spans="1:41" s="2" customFormat="1" x14ac:dyDescent="0.1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</row>
    <row r="496" spans="1:41" s="2" customFormat="1" x14ac:dyDescent="0.1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</row>
    <row r="497" spans="1:41" s="2" customFormat="1" x14ac:dyDescent="0.1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</row>
    <row r="498" spans="1:41" s="2" customFormat="1" x14ac:dyDescent="0.1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</row>
    <row r="499" spans="1:41" s="2" customFormat="1" x14ac:dyDescent="0.1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</row>
    <row r="500" spans="1:41" s="2" customFormat="1" x14ac:dyDescent="0.1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</row>
    <row r="501" spans="1:41" s="2" customFormat="1" x14ac:dyDescent="0.15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</row>
    <row r="502" spans="1:41" s="2" customFormat="1" x14ac:dyDescent="0.15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</row>
    <row r="503" spans="1:41" s="2" customFormat="1" x14ac:dyDescent="0.15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</row>
    <row r="504" spans="1:41" s="2" customFormat="1" x14ac:dyDescent="0.15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</row>
    <row r="505" spans="1:41" s="2" customFormat="1" x14ac:dyDescent="0.15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</row>
    <row r="506" spans="1:41" s="2" customFormat="1" x14ac:dyDescent="0.15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</row>
    <row r="507" spans="1:41" s="2" customFormat="1" x14ac:dyDescent="0.15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</row>
    <row r="508" spans="1:41" s="2" customFormat="1" x14ac:dyDescent="0.15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</row>
    <row r="509" spans="1:41" s="2" customFormat="1" x14ac:dyDescent="0.15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</row>
    <row r="510" spans="1:41" s="2" customFormat="1" x14ac:dyDescent="0.15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</row>
    <row r="511" spans="1:41" s="2" customFormat="1" x14ac:dyDescent="0.15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</row>
    <row r="512" spans="1:41" s="2" customFormat="1" x14ac:dyDescent="0.15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</row>
    <row r="513" spans="1:41" s="2" customFormat="1" x14ac:dyDescent="0.15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</row>
    <row r="514" spans="1:41" s="2" customFormat="1" x14ac:dyDescent="0.15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</row>
    <row r="515" spans="1:41" s="2" customFormat="1" x14ac:dyDescent="0.15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</row>
    <row r="516" spans="1:41" s="2" customFormat="1" x14ac:dyDescent="0.15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</row>
    <row r="517" spans="1:41" s="2" customFormat="1" x14ac:dyDescent="0.15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</row>
    <row r="518" spans="1:41" s="2" customFormat="1" x14ac:dyDescent="0.15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</row>
    <row r="519" spans="1:41" s="2" customFormat="1" x14ac:dyDescent="0.15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</row>
    <row r="520" spans="1:41" s="2" customFormat="1" x14ac:dyDescent="0.15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</row>
    <row r="521" spans="1:41" s="2" customFormat="1" x14ac:dyDescent="0.15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</row>
    <row r="522" spans="1:41" s="2" customFormat="1" x14ac:dyDescent="0.15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</row>
    <row r="523" spans="1:41" s="2" customFormat="1" x14ac:dyDescent="0.15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</row>
    <row r="524" spans="1:41" s="2" customFormat="1" x14ac:dyDescent="0.15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</row>
    <row r="525" spans="1:41" s="2" customFormat="1" x14ac:dyDescent="0.15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</row>
    <row r="526" spans="1:41" s="2" customFormat="1" x14ac:dyDescent="0.15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</row>
    <row r="527" spans="1:41" s="2" customFormat="1" x14ac:dyDescent="0.15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</row>
    <row r="528" spans="1:41" s="2" customFormat="1" x14ac:dyDescent="0.15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</row>
    <row r="529" spans="1:41" s="2" customFormat="1" x14ac:dyDescent="0.15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</row>
    <row r="530" spans="1:41" s="2" customFormat="1" x14ac:dyDescent="0.15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</row>
    <row r="531" spans="1:41" s="2" customFormat="1" x14ac:dyDescent="0.15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</row>
    <row r="532" spans="1:41" s="2" customFormat="1" x14ac:dyDescent="0.15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</row>
    <row r="533" spans="1:41" s="2" customFormat="1" x14ac:dyDescent="0.15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</row>
    <row r="534" spans="1:41" s="2" customFormat="1" x14ac:dyDescent="0.15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</row>
    <row r="535" spans="1:41" s="2" customFormat="1" x14ac:dyDescent="0.15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</row>
    <row r="536" spans="1:41" s="2" customFormat="1" x14ac:dyDescent="0.15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</row>
    <row r="537" spans="1:41" s="2" customFormat="1" x14ac:dyDescent="0.15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</row>
    <row r="538" spans="1:41" s="2" customFormat="1" x14ac:dyDescent="0.15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</row>
    <row r="539" spans="1:41" s="2" customFormat="1" x14ac:dyDescent="0.15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</row>
    <row r="540" spans="1:41" s="2" customFormat="1" x14ac:dyDescent="0.15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</row>
    <row r="541" spans="1:41" s="2" customFormat="1" x14ac:dyDescent="0.15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</row>
    <row r="542" spans="1:41" s="2" customFormat="1" x14ac:dyDescent="0.15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</row>
    <row r="543" spans="1:41" s="2" customFormat="1" x14ac:dyDescent="0.15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</row>
    <row r="544" spans="1:41" s="2" customFormat="1" x14ac:dyDescent="0.15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  <c r="AO544"/>
    </row>
    <row r="545" spans="1:41" s="2" customFormat="1" x14ac:dyDescent="0.15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</row>
    <row r="546" spans="1:41" s="2" customFormat="1" x14ac:dyDescent="0.15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</row>
    <row r="547" spans="1:41" s="2" customFormat="1" x14ac:dyDescent="0.15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</row>
    <row r="548" spans="1:41" s="2" customFormat="1" x14ac:dyDescent="0.15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</row>
    <row r="549" spans="1:41" s="2" customFormat="1" x14ac:dyDescent="0.15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  <c r="AO549"/>
    </row>
    <row r="550" spans="1:41" s="2" customFormat="1" x14ac:dyDescent="0.15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</row>
    <row r="551" spans="1:41" s="2" customFormat="1" x14ac:dyDescent="0.15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  <c r="AO551"/>
    </row>
    <row r="552" spans="1:41" s="2" customFormat="1" x14ac:dyDescent="0.15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  <c r="AO552"/>
    </row>
    <row r="553" spans="1:41" s="2" customFormat="1" x14ac:dyDescent="0.15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</row>
    <row r="554" spans="1:41" s="2" customFormat="1" x14ac:dyDescent="0.15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</row>
    <row r="555" spans="1:41" s="2" customFormat="1" x14ac:dyDescent="0.15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</row>
    <row r="556" spans="1:41" s="2" customFormat="1" x14ac:dyDescent="0.15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  <c r="AO556"/>
    </row>
    <row r="557" spans="1:41" s="2" customFormat="1" x14ac:dyDescent="0.15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  <c r="AO557"/>
    </row>
    <row r="558" spans="1:41" s="2" customFormat="1" x14ac:dyDescent="0.15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  <c r="AO558"/>
    </row>
    <row r="559" spans="1:41" s="2" customFormat="1" x14ac:dyDescent="0.15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  <c r="AO559"/>
    </row>
    <row r="560" spans="1:41" s="2" customFormat="1" x14ac:dyDescent="0.15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  <c r="AO560"/>
    </row>
    <row r="561" spans="1:41" s="2" customFormat="1" x14ac:dyDescent="0.15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</row>
    <row r="562" spans="1:41" s="2" customFormat="1" x14ac:dyDescent="0.15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</row>
    <row r="563" spans="1:41" s="2" customFormat="1" x14ac:dyDescent="0.15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</row>
    <row r="564" spans="1:41" s="2" customFormat="1" x14ac:dyDescent="0.15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</row>
    <row r="565" spans="1:41" s="2" customFormat="1" x14ac:dyDescent="0.15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</row>
    <row r="566" spans="1:41" s="2" customFormat="1" x14ac:dyDescent="0.15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</row>
    <row r="567" spans="1:41" s="2" customFormat="1" x14ac:dyDescent="0.15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</row>
    <row r="568" spans="1:41" s="2" customFormat="1" x14ac:dyDescent="0.15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</row>
    <row r="569" spans="1:41" s="2" customFormat="1" x14ac:dyDescent="0.15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  <c r="AO569"/>
    </row>
    <row r="570" spans="1:41" s="2" customFormat="1" x14ac:dyDescent="0.15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  <c r="AO570"/>
    </row>
    <row r="571" spans="1:41" s="2" customFormat="1" x14ac:dyDescent="0.15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  <c r="AO571"/>
    </row>
    <row r="572" spans="1:41" s="2" customFormat="1" x14ac:dyDescent="0.15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  <c r="AO572"/>
    </row>
    <row r="573" spans="1:41" s="2" customFormat="1" x14ac:dyDescent="0.15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  <c r="AO573"/>
    </row>
    <row r="574" spans="1:41" s="2" customFormat="1" x14ac:dyDescent="0.15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  <c r="AO574"/>
    </row>
    <row r="575" spans="1:41" s="2" customFormat="1" x14ac:dyDescent="0.15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  <c r="AO575"/>
    </row>
    <row r="576" spans="1:41" s="2" customFormat="1" x14ac:dyDescent="0.15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  <c r="AO576"/>
    </row>
    <row r="577" spans="1:41" s="2" customFormat="1" x14ac:dyDescent="0.15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  <c r="AO577"/>
    </row>
    <row r="578" spans="1:41" s="2" customFormat="1" x14ac:dyDescent="0.15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  <c r="AO578"/>
    </row>
    <row r="579" spans="1:41" s="2" customFormat="1" x14ac:dyDescent="0.15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  <c r="AO579"/>
    </row>
    <row r="580" spans="1:41" s="2" customFormat="1" x14ac:dyDescent="0.15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  <c r="AO580"/>
    </row>
    <row r="581" spans="1:41" s="2" customFormat="1" x14ac:dyDescent="0.15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</row>
    <row r="582" spans="1:41" s="2" customFormat="1" x14ac:dyDescent="0.15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</row>
    <row r="583" spans="1:41" s="2" customFormat="1" x14ac:dyDescent="0.15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</row>
    <row r="584" spans="1:41" s="2" customFormat="1" x14ac:dyDescent="0.15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</row>
    <row r="585" spans="1:41" s="2" customFormat="1" x14ac:dyDescent="0.15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  <c r="AO585"/>
    </row>
    <row r="586" spans="1:41" s="2" customFormat="1" x14ac:dyDescent="0.15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</row>
    <row r="587" spans="1:41" s="2" customFormat="1" x14ac:dyDescent="0.15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</row>
    <row r="588" spans="1:41" s="2" customFormat="1" x14ac:dyDescent="0.15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  <c r="AO588"/>
    </row>
    <row r="589" spans="1:41" s="2" customFormat="1" x14ac:dyDescent="0.15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</row>
    <row r="590" spans="1:41" s="2" customFormat="1" x14ac:dyDescent="0.15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</row>
    <row r="591" spans="1:41" s="2" customFormat="1" x14ac:dyDescent="0.15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</row>
    <row r="592" spans="1:41" s="2" customFormat="1" x14ac:dyDescent="0.15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</row>
    <row r="593" spans="1:41" s="2" customFormat="1" x14ac:dyDescent="0.15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</row>
    <row r="594" spans="1:41" s="2" customFormat="1" x14ac:dyDescent="0.15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</row>
    <row r="595" spans="1:41" s="2" customFormat="1" x14ac:dyDescent="0.15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  <c r="AO595"/>
    </row>
    <row r="596" spans="1:41" s="2" customFormat="1" x14ac:dyDescent="0.15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  <c r="AO596"/>
    </row>
    <row r="597" spans="1:41" s="2" customFormat="1" x14ac:dyDescent="0.15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  <c r="AO597"/>
    </row>
    <row r="598" spans="1:41" s="2" customFormat="1" x14ac:dyDescent="0.15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  <c r="AO598"/>
    </row>
    <row r="599" spans="1:41" s="2" customFormat="1" x14ac:dyDescent="0.15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</row>
    <row r="600" spans="1:41" s="2" customFormat="1" x14ac:dyDescent="0.15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</row>
    <row r="601" spans="1:41" s="2" customFormat="1" x14ac:dyDescent="0.15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</row>
    <row r="602" spans="1:41" s="2" customFormat="1" x14ac:dyDescent="0.15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</row>
    <row r="603" spans="1:41" s="2" customFormat="1" x14ac:dyDescent="0.15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  <c r="AO603"/>
    </row>
    <row r="604" spans="1:41" s="2" customFormat="1" x14ac:dyDescent="0.15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  <c r="AO604"/>
    </row>
    <row r="605" spans="1:41" s="2" customFormat="1" x14ac:dyDescent="0.15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  <c r="AO605"/>
    </row>
    <row r="606" spans="1:41" s="2" customFormat="1" x14ac:dyDescent="0.15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  <c r="AO606"/>
    </row>
    <row r="607" spans="1:41" s="2" customFormat="1" x14ac:dyDescent="0.15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  <c r="AO607"/>
    </row>
    <row r="608" spans="1:41" s="2" customFormat="1" x14ac:dyDescent="0.15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  <c r="AO608"/>
    </row>
    <row r="609" spans="1:41" s="2" customFormat="1" x14ac:dyDescent="0.15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  <c r="AO609"/>
    </row>
    <row r="610" spans="1:41" s="2" customFormat="1" x14ac:dyDescent="0.15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  <c r="AO610"/>
    </row>
    <row r="611" spans="1:41" s="2" customFormat="1" x14ac:dyDescent="0.15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</row>
    <row r="612" spans="1:41" s="2" customFormat="1" x14ac:dyDescent="0.15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</row>
    <row r="613" spans="1:41" s="2" customFormat="1" x14ac:dyDescent="0.15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</row>
    <row r="614" spans="1:41" s="2" customFormat="1" x14ac:dyDescent="0.15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</row>
    <row r="615" spans="1:41" s="2" customFormat="1" x14ac:dyDescent="0.15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</row>
    <row r="616" spans="1:41" s="2" customFormat="1" x14ac:dyDescent="0.15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</row>
    <row r="617" spans="1:41" s="2" customFormat="1" x14ac:dyDescent="0.15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  <c r="AO617"/>
    </row>
    <row r="618" spans="1:41" s="2" customFormat="1" x14ac:dyDescent="0.15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  <c r="AO618"/>
    </row>
    <row r="619" spans="1:41" s="2" customFormat="1" x14ac:dyDescent="0.15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  <c r="AO619"/>
    </row>
    <row r="620" spans="1:41" s="2" customFormat="1" x14ac:dyDescent="0.15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  <c r="AO620"/>
    </row>
    <row r="621" spans="1:41" s="2" customFormat="1" x14ac:dyDescent="0.15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  <c r="AO621"/>
    </row>
    <row r="622" spans="1:41" s="2" customFormat="1" x14ac:dyDescent="0.15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  <c r="AO622"/>
    </row>
    <row r="623" spans="1:41" s="2" customFormat="1" x14ac:dyDescent="0.15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  <c r="AO623"/>
    </row>
    <row r="624" spans="1:41" s="2" customFormat="1" x14ac:dyDescent="0.15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  <c r="AO624"/>
    </row>
    <row r="625" spans="1:41" s="2" customFormat="1" x14ac:dyDescent="0.15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  <c r="AO625"/>
    </row>
    <row r="626" spans="1:41" s="2" customFormat="1" x14ac:dyDescent="0.15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  <c r="AO626"/>
    </row>
    <row r="627" spans="1:41" s="2" customFormat="1" x14ac:dyDescent="0.15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</row>
    <row r="628" spans="1:41" s="2" customFormat="1" x14ac:dyDescent="0.15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</row>
    <row r="629" spans="1:41" s="2" customFormat="1" x14ac:dyDescent="0.15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</row>
    <row r="630" spans="1:41" s="2" customFormat="1" x14ac:dyDescent="0.15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</row>
    <row r="631" spans="1:41" s="2" customFormat="1" x14ac:dyDescent="0.15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  <c r="AO631"/>
    </row>
    <row r="632" spans="1:41" s="2" customFormat="1" x14ac:dyDescent="0.15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  <c r="AO632"/>
    </row>
    <row r="633" spans="1:41" s="2" customFormat="1" x14ac:dyDescent="0.15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  <c r="AO633"/>
    </row>
    <row r="634" spans="1:41" s="2" customFormat="1" x14ac:dyDescent="0.15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  <c r="AO634"/>
    </row>
    <row r="635" spans="1:41" s="2" customFormat="1" x14ac:dyDescent="0.15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  <c r="AA635"/>
      <c r="AB635"/>
      <c r="AC635"/>
      <c r="AD635"/>
      <c r="AE635"/>
      <c r="AF635"/>
      <c r="AG635"/>
      <c r="AH635"/>
      <c r="AI635"/>
      <c r="AJ635"/>
      <c r="AK635"/>
      <c r="AL635"/>
      <c r="AM635"/>
      <c r="AN635"/>
      <c r="AO635"/>
    </row>
    <row r="636" spans="1:41" s="2" customFormat="1" x14ac:dyDescent="0.15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  <c r="AO636"/>
    </row>
    <row r="637" spans="1:41" s="2" customFormat="1" x14ac:dyDescent="0.15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  <c r="AO637"/>
    </row>
    <row r="638" spans="1:41" s="2" customFormat="1" x14ac:dyDescent="0.15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  <c r="AO638"/>
    </row>
    <row r="639" spans="1:41" s="2" customFormat="1" x14ac:dyDescent="0.15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  <c r="AO639"/>
    </row>
    <row r="640" spans="1:41" s="2" customFormat="1" x14ac:dyDescent="0.15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  <c r="AO640"/>
    </row>
    <row r="641" spans="1:41" s="2" customFormat="1" x14ac:dyDescent="0.15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</row>
    <row r="642" spans="1:41" s="2" customFormat="1" x14ac:dyDescent="0.15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</row>
    <row r="643" spans="1:41" s="2" customFormat="1" x14ac:dyDescent="0.15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  <c r="AO643"/>
    </row>
    <row r="644" spans="1:41" s="2" customFormat="1" x14ac:dyDescent="0.15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</row>
    <row r="645" spans="1:41" s="2" customFormat="1" x14ac:dyDescent="0.15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  <c r="AA645"/>
      <c r="AB645"/>
      <c r="AC645"/>
      <c r="AD645"/>
      <c r="AE645"/>
      <c r="AF645"/>
      <c r="AG645"/>
      <c r="AH645"/>
      <c r="AI645"/>
      <c r="AJ645"/>
      <c r="AK645"/>
      <c r="AL645"/>
      <c r="AM645"/>
      <c r="AN645"/>
      <c r="AO645"/>
    </row>
    <row r="646" spans="1:41" s="2" customFormat="1" x14ac:dyDescent="0.15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  <c r="AA646"/>
      <c r="AB646"/>
      <c r="AC646"/>
      <c r="AD646"/>
      <c r="AE646"/>
      <c r="AF646"/>
      <c r="AG646"/>
      <c r="AH646"/>
      <c r="AI646"/>
      <c r="AJ646"/>
      <c r="AK646"/>
      <c r="AL646"/>
      <c r="AM646"/>
      <c r="AN646"/>
      <c r="AO646"/>
    </row>
    <row r="647" spans="1:41" s="2" customFormat="1" x14ac:dyDescent="0.15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  <c r="AO647"/>
    </row>
    <row r="648" spans="1:41" s="2" customFormat="1" x14ac:dyDescent="0.15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  <c r="AK648"/>
      <c r="AL648"/>
      <c r="AM648"/>
      <c r="AN648"/>
      <c r="AO648"/>
    </row>
    <row r="649" spans="1:41" s="2" customFormat="1" x14ac:dyDescent="0.15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  <c r="AO649"/>
    </row>
    <row r="650" spans="1:41" s="2" customFormat="1" x14ac:dyDescent="0.15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</row>
    <row r="651" spans="1:41" s="2" customFormat="1" x14ac:dyDescent="0.15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</row>
    <row r="652" spans="1:41" s="2" customFormat="1" x14ac:dyDescent="0.15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</row>
    <row r="653" spans="1:41" s="2" customFormat="1" x14ac:dyDescent="0.15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  <c r="AO653"/>
    </row>
    <row r="654" spans="1:41" s="2" customFormat="1" x14ac:dyDescent="0.15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</row>
    <row r="655" spans="1:41" s="2" customFormat="1" x14ac:dyDescent="0.15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  <c r="AO655"/>
    </row>
    <row r="656" spans="1:41" s="2" customFormat="1" x14ac:dyDescent="0.15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</row>
    <row r="657" spans="1:41" s="2" customFormat="1" x14ac:dyDescent="0.15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  <c r="AA657"/>
      <c r="AB657"/>
      <c r="AC657"/>
      <c r="AD657"/>
      <c r="AE657"/>
      <c r="AF657"/>
      <c r="AG657"/>
      <c r="AH657"/>
      <c r="AI657"/>
      <c r="AJ657"/>
      <c r="AK657"/>
      <c r="AL657"/>
      <c r="AM657"/>
      <c r="AN657"/>
      <c r="AO657"/>
    </row>
    <row r="658" spans="1:41" s="2" customFormat="1" x14ac:dyDescent="0.15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  <c r="AM658"/>
      <c r="AN658"/>
      <c r="AO658"/>
    </row>
    <row r="659" spans="1:41" s="2" customFormat="1" x14ac:dyDescent="0.15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  <c r="AK659"/>
      <c r="AL659"/>
      <c r="AM659"/>
      <c r="AN659"/>
      <c r="AO659"/>
    </row>
    <row r="660" spans="1:41" s="2" customFormat="1" x14ac:dyDescent="0.15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  <c r="AO660"/>
    </row>
    <row r="661" spans="1:41" s="2" customFormat="1" x14ac:dyDescent="0.15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</row>
    <row r="662" spans="1:41" s="2" customFormat="1" x14ac:dyDescent="0.15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</row>
    <row r="663" spans="1:41" s="2" customFormat="1" x14ac:dyDescent="0.15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  <c r="AO663"/>
    </row>
    <row r="664" spans="1:41" s="2" customFormat="1" x14ac:dyDescent="0.15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</row>
    <row r="665" spans="1:41" s="2" customFormat="1" x14ac:dyDescent="0.15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  <c r="AA665"/>
      <c r="AB665"/>
      <c r="AC665"/>
      <c r="AD665"/>
      <c r="AE665"/>
      <c r="AF665"/>
      <c r="AG665"/>
      <c r="AH665"/>
      <c r="AI665"/>
      <c r="AJ665"/>
      <c r="AK665"/>
      <c r="AL665"/>
      <c r="AM665"/>
      <c r="AN665"/>
      <c r="AO665"/>
    </row>
    <row r="666" spans="1:41" s="2" customFormat="1" x14ac:dyDescent="0.15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  <c r="AO666"/>
    </row>
    <row r="667" spans="1:41" s="2" customFormat="1" x14ac:dyDescent="0.15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  <c r="AO667"/>
    </row>
    <row r="668" spans="1:41" s="2" customFormat="1" x14ac:dyDescent="0.15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  <c r="AO668"/>
    </row>
    <row r="669" spans="1:41" s="2" customFormat="1" x14ac:dyDescent="0.15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</row>
    <row r="670" spans="1:41" s="2" customFormat="1" x14ac:dyDescent="0.15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  <c r="AO670"/>
    </row>
    <row r="671" spans="1:41" s="2" customFormat="1" x14ac:dyDescent="0.15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</row>
    <row r="672" spans="1:41" s="2" customFormat="1" x14ac:dyDescent="0.15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  <c r="AO672"/>
    </row>
    <row r="673" spans="1:41" s="2" customFormat="1" x14ac:dyDescent="0.15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</row>
    <row r="674" spans="1:41" s="2" customFormat="1" x14ac:dyDescent="0.15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  <c r="AO674"/>
    </row>
    <row r="675" spans="1:41" s="2" customFormat="1" x14ac:dyDescent="0.15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</row>
    <row r="676" spans="1:41" s="2" customFormat="1" x14ac:dyDescent="0.15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  <c r="AO676"/>
    </row>
    <row r="677" spans="1:41" s="2" customFormat="1" x14ac:dyDescent="0.15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</row>
    <row r="678" spans="1:41" s="2" customFormat="1" x14ac:dyDescent="0.15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  <c r="AA678"/>
      <c r="AB678"/>
      <c r="AC678"/>
      <c r="AD678"/>
      <c r="AE678"/>
      <c r="AF678"/>
      <c r="AG678"/>
      <c r="AH678"/>
      <c r="AI678"/>
      <c r="AJ678"/>
      <c r="AK678"/>
      <c r="AL678"/>
      <c r="AM678"/>
      <c r="AN678"/>
      <c r="AO678"/>
    </row>
    <row r="679" spans="1:41" s="2" customFormat="1" x14ac:dyDescent="0.15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  <c r="AA679"/>
      <c r="AB679"/>
      <c r="AC679"/>
      <c r="AD679"/>
      <c r="AE679"/>
      <c r="AF679"/>
      <c r="AG679"/>
      <c r="AH679"/>
      <c r="AI679"/>
      <c r="AJ679"/>
      <c r="AK679"/>
      <c r="AL679"/>
      <c r="AM679"/>
      <c r="AN679"/>
      <c r="AO679"/>
    </row>
    <row r="680" spans="1:41" s="2" customFormat="1" x14ac:dyDescent="0.15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  <c r="AA680"/>
      <c r="AB680"/>
      <c r="AC680"/>
      <c r="AD680"/>
      <c r="AE680"/>
      <c r="AF680"/>
      <c r="AG680"/>
      <c r="AH680"/>
      <c r="AI680"/>
      <c r="AJ680"/>
      <c r="AK680"/>
      <c r="AL680"/>
      <c r="AM680"/>
      <c r="AN680"/>
      <c r="AO680"/>
    </row>
    <row r="681" spans="1:41" s="2" customFormat="1" x14ac:dyDescent="0.15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  <c r="AA681"/>
      <c r="AB681"/>
      <c r="AC681"/>
      <c r="AD681"/>
      <c r="AE681"/>
      <c r="AF681"/>
      <c r="AG681"/>
      <c r="AH681"/>
      <c r="AI681"/>
      <c r="AJ681"/>
      <c r="AK681"/>
      <c r="AL681"/>
      <c r="AM681"/>
      <c r="AN681"/>
      <c r="AO681"/>
    </row>
    <row r="682" spans="1:41" s="2" customFormat="1" x14ac:dyDescent="0.15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  <c r="AA682"/>
      <c r="AB682"/>
      <c r="AC682"/>
      <c r="AD682"/>
      <c r="AE682"/>
      <c r="AF682"/>
      <c r="AG682"/>
      <c r="AH682"/>
      <c r="AI682"/>
      <c r="AJ682"/>
      <c r="AK682"/>
      <c r="AL682"/>
      <c r="AM682"/>
      <c r="AN682"/>
      <c r="AO682"/>
    </row>
    <row r="683" spans="1:41" s="2" customFormat="1" x14ac:dyDescent="0.15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  <c r="AA683"/>
      <c r="AB683"/>
      <c r="AC683"/>
      <c r="AD683"/>
      <c r="AE683"/>
      <c r="AF683"/>
      <c r="AG683"/>
      <c r="AH683"/>
      <c r="AI683"/>
      <c r="AJ683"/>
      <c r="AK683"/>
      <c r="AL683"/>
      <c r="AM683"/>
      <c r="AN683"/>
      <c r="AO683"/>
    </row>
    <row r="684" spans="1:41" s="2" customFormat="1" x14ac:dyDescent="0.15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  <c r="AA684"/>
      <c r="AB684"/>
      <c r="AC684"/>
      <c r="AD684"/>
      <c r="AE684"/>
      <c r="AF684"/>
      <c r="AG684"/>
      <c r="AH684"/>
      <c r="AI684"/>
      <c r="AJ684"/>
      <c r="AK684"/>
      <c r="AL684"/>
      <c r="AM684"/>
      <c r="AN684"/>
      <c r="AO684"/>
    </row>
    <row r="685" spans="1:41" s="2" customFormat="1" x14ac:dyDescent="0.15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  <c r="AA685"/>
      <c r="AB685"/>
      <c r="AC685"/>
      <c r="AD685"/>
      <c r="AE685"/>
      <c r="AF685"/>
      <c r="AG685"/>
      <c r="AH685"/>
      <c r="AI685"/>
      <c r="AJ685"/>
      <c r="AK685"/>
      <c r="AL685"/>
      <c r="AM685"/>
      <c r="AN685"/>
      <c r="AO685"/>
    </row>
    <row r="686" spans="1:41" s="2" customFormat="1" x14ac:dyDescent="0.15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  <c r="AO686"/>
    </row>
    <row r="687" spans="1:41" s="2" customFormat="1" x14ac:dyDescent="0.15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  <c r="Y687"/>
      <c r="Z687"/>
      <c r="AA687"/>
      <c r="AB687"/>
      <c r="AC687"/>
      <c r="AD687"/>
      <c r="AE687"/>
      <c r="AF687"/>
      <c r="AG687"/>
      <c r="AH687"/>
      <c r="AI687"/>
      <c r="AJ687"/>
      <c r="AK687"/>
      <c r="AL687"/>
      <c r="AM687"/>
      <c r="AN687"/>
      <c r="AO687"/>
    </row>
    <row r="688" spans="1:41" s="2" customFormat="1" x14ac:dyDescent="0.15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  <c r="Y688"/>
      <c r="Z688"/>
      <c r="AA688"/>
      <c r="AB688"/>
      <c r="AC688"/>
      <c r="AD688"/>
      <c r="AE688"/>
      <c r="AF688"/>
      <c r="AG688"/>
      <c r="AH688"/>
      <c r="AI688"/>
      <c r="AJ688"/>
      <c r="AK688"/>
      <c r="AL688"/>
      <c r="AM688"/>
      <c r="AN688"/>
      <c r="AO688"/>
    </row>
    <row r="689" spans="1:41" s="2" customFormat="1" x14ac:dyDescent="0.15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  <c r="AA689"/>
      <c r="AB689"/>
      <c r="AC689"/>
      <c r="AD689"/>
      <c r="AE689"/>
      <c r="AF689"/>
      <c r="AG689"/>
      <c r="AH689"/>
      <c r="AI689"/>
      <c r="AJ689"/>
      <c r="AK689"/>
      <c r="AL689"/>
      <c r="AM689"/>
      <c r="AN689"/>
      <c r="AO689"/>
    </row>
    <row r="690" spans="1:41" s="2" customFormat="1" x14ac:dyDescent="0.15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  <c r="Y690"/>
      <c r="Z690"/>
      <c r="AA690"/>
      <c r="AB690"/>
      <c r="AC690"/>
      <c r="AD690"/>
      <c r="AE690"/>
      <c r="AF690"/>
      <c r="AG690"/>
      <c r="AH690"/>
      <c r="AI690"/>
      <c r="AJ690"/>
      <c r="AK690"/>
      <c r="AL690"/>
      <c r="AM690"/>
      <c r="AN690"/>
      <c r="AO690"/>
    </row>
    <row r="691" spans="1:41" s="2" customFormat="1" x14ac:dyDescent="0.15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  <c r="Y691"/>
      <c r="Z691"/>
      <c r="AA691"/>
      <c r="AB691"/>
      <c r="AC691"/>
      <c r="AD691"/>
      <c r="AE691"/>
      <c r="AF691"/>
      <c r="AG691"/>
      <c r="AH691"/>
      <c r="AI691"/>
      <c r="AJ691"/>
      <c r="AK691"/>
      <c r="AL691"/>
      <c r="AM691"/>
      <c r="AN691"/>
      <c r="AO691"/>
    </row>
    <row r="692" spans="1:41" s="2" customFormat="1" x14ac:dyDescent="0.15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  <c r="AA692"/>
      <c r="AB692"/>
      <c r="AC692"/>
      <c r="AD692"/>
      <c r="AE692"/>
      <c r="AF692"/>
      <c r="AG692"/>
      <c r="AH692"/>
      <c r="AI692"/>
      <c r="AJ692"/>
      <c r="AK692"/>
      <c r="AL692"/>
      <c r="AM692"/>
      <c r="AN692"/>
      <c r="AO692"/>
    </row>
    <row r="693" spans="1:41" s="2" customFormat="1" x14ac:dyDescent="0.15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  <c r="Y693"/>
      <c r="Z693"/>
      <c r="AA693"/>
      <c r="AB693"/>
      <c r="AC693"/>
      <c r="AD693"/>
      <c r="AE693"/>
      <c r="AF693"/>
      <c r="AG693"/>
      <c r="AH693"/>
      <c r="AI693"/>
      <c r="AJ693"/>
      <c r="AK693"/>
      <c r="AL693"/>
      <c r="AM693"/>
      <c r="AN693"/>
      <c r="AO693"/>
    </row>
    <row r="694" spans="1:41" s="2" customFormat="1" x14ac:dyDescent="0.15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  <c r="Y694"/>
      <c r="Z694"/>
      <c r="AA694"/>
      <c r="AB694"/>
      <c r="AC694"/>
      <c r="AD694"/>
      <c r="AE694"/>
      <c r="AF694"/>
      <c r="AG694"/>
      <c r="AH694"/>
      <c r="AI694"/>
      <c r="AJ694"/>
      <c r="AK694"/>
      <c r="AL694"/>
      <c r="AM694"/>
      <c r="AN694"/>
      <c r="AO694"/>
    </row>
    <row r="695" spans="1:41" s="2" customFormat="1" x14ac:dyDescent="0.15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  <c r="Y695"/>
      <c r="Z695"/>
      <c r="AA695"/>
      <c r="AB695"/>
      <c r="AC695"/>
      <c r="AD695"/>
      <c r="AE695"/>
      <c r="AF695"/>
      <c r="AG695"/>
      <c r="AH695"/>
      <c r="AI695"/>
      <c r="AJ695"/>
      <c r="AK695"/>
      <c r="AL695"/>
      <c r="AM695"/>
      <c r="AN695"/>
      <c r="AO695"/>
    </row>
    <row r="696" spans="1:41" s="2" customFormat="1" x14ac:dyDescent="0.15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  <c r="Y696"/>
      <c r="Z696"/>
      <c r="AA696"/>
      <c r="AB696"/>
      <c r="AC696"/>
      <c r="AD696"/>
      <c r="AE696"/>
      <c r="AF696"/>
      <c r="AG696"/>
      <c r="AH696"/>
      <c r="AI696"/>
      <c r="AJ696"/>
      <c r="AK696"/>
      <c r="AL696"/>
      <c r="AM696"/>
      <c r="AN696"/>
      <c r="AO696"/>
    </row>
    <row r="697" spans="1:41" s="2" customFormat="1" x14ac:dyDescent="0.15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  <c r="AO697"/>
    </row>
    <row r="698" spans="1:41" s="2" customFormat="1" x14ac:dyDescent="0.15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  <c r="AA698"/>
      <c r="AB698"/>
      <c r="AC698"/>
      <c r="AD698"/>
      <c r="AE698"/>
      <c r="AF698"/>
      <c r="AG698"/>
      <c r="AH698"/>
      <c r="AI698"/>
      <c r="AJ698"/>
      <c r="AK698"/>
      <c r="AL698"/>
      <c r="AM698"/>
      <c r="AN698"/>
      <c r="AO698"/>
    </row>
    <row r="699" spans="1:41" s="2" customFormat="1" x14ac:dyDescent="0.15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  <c r="Y699"/>
      <c r="Z699"/>
      <c r="AA699"/>
      <c r="AB699"/>
      <c r="AC699"/>
      <c r="AD699"/>
      <c r="AE699"/>
      <c r="AF699"/>
      <c r="AG699"/>
      <c r="AH699"/>
      <c r="AI699"/>
      <c r="AJ699"/>
      <c r="AK699"/>
      <c r="AL699"/>
      <c r="AM699"/>
      <c r="AN699"/>
      <c r="AO699"/>
    </row>
    <row r="700" spans="1:41" s="2" customFormat="1" x14ac:dyDescent="0.15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  <c r="Y700"/>
      <c r="Z700"/>
      <c r="AA700"/>
      <c r="AB700"/>
      <c r="AC700"/>
      <c r="AD700"/>
      <c r="AE700"/>
      <c r="AF700"/>
      <c r="AG700"/>
      <c r="AH700"/>
      <c r="AI700"/>
      <c r="AJ700"/>
      <c r="AK700"/>
      <c r="AL700"/>
      <c r="AM700"/>
      <c r="AN700"/>
      <c r="AO700"/>
    </row>
    <row r="701" spans="1:41" s="2" customFormat="1" x14ac:dyDescent="0.15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  <c r="Y701"/>
      <c r="Z701"/>
      <c r="AA701"/>
      <c r="AB701"/>
      <c r="AC701"/>
      <c r="AD701"/>
      <c r="AE701"/>
      <c r="AF701"/>
      <c r="AG701"/>
      <c r="AH701"/>
      <c r="AI701"/>
      <c r="AJ701"/>
      <c r="AK701"/>
      <c r="AL701"/>
      <c r="AM701"/>
      <c r="AN701"/>
      <c r="AO701"/>
    </row>
    <row r="702" spans="1:41" s="2" customFormat="1" x14ac:dyDescent="0.15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  <c r="Y702"/>
      <c r="Z702"/>
      <c r="AA702"/>
      <c r="AB702"/>
      <c r="AC702"/>
      <c r="AD702"/>
      <c r="AE702"/>
      <c r="AF702"/>
      <c r="AG702"/>
      <c r="AH702"/>
      <c r="AI702"/>
      <c r="AJ702"/>
      <c r="AK702"/>
      <c r="AL702"/>
      <c r="AM702"/>
      <c r="AN702"/>
      <c r="AO702"/>
    </row>
    <row r="703" spans="1:41" s="2" customFormat="1" x14ac:dyDescent="0.15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  <c r="Y703"/>
      <c r="Z703"/>
      <c r="AA703"/>
      <c r="AB703"/>
      <c r="AC703"/>
      <c r="AD703"/>
      <c r="AE703"/>
      <c r="AF703"/>
      <c r="AG703"/>
      <c r="AH703"/>
      <c r="AI703"/>
      <c r="AJ703"/>
      <c r="AK703"/>
      <c r="AL703"/>
      <c r="AM703"/>
      <c r="AN703"/>
      <c r="AO703"/>
    </row>
    <row r="704" spans="1:41" s="2" customFormat="1" x14ac:dyDescent="0.15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  <c r="Y704"/>
      <c r="Z704"/>
      <c r="AA704"/>
      <c r="AB704"/>
      <c r="AC704"/>
      <c r="AD704"/>
      <c r="AE704"/>
      <c r="AF704"/>
      <c r="AG704"/>
      <c r="AH704"/>
      <c r="AI704"/>
      <c r="AJ704"/>
      <c r="AK704"/>
      <c r="AL704"/>
      <c r="AM704"/>
      <c r="AN704"/>
      <c r="AO704"/>
    </row>
    <row r="705" spans="1:41" s="2" customFormat="1" x14ac:dyDescent="0.15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  <c r="Y705"/>
      <c r="Z705"/>
      <c r="AA705"/>
      <c r="AB705"/>
      <c r="AC705"/>
      <c r="AD705"/>
      <c r="AE705"/>
      <c r="AF705"/>
      <c r="AG705"/>
      <c r="AH705"/>
      <c r="AI705"/>
      <c r="AJ705"/>
      <c r="AK705"/>
      <c r="AL705"/>
      <c r="AM705"/>
      <c r="AN705"/>
      <c r="AO705"/>
    </row>
    <row r="706" spans="1:41" s="2" customFormat="1" x14ac:dyDescent="0.15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  <c r="Y706"/>
      <c r="Z706"/>
      <c r="AA706"/>
      <c r="AB706"/>
      <c r="AC706"/>
      <c r="AD706"/>
      <c r="AE706"/>
      <c r="AF706"/>
      <c r="AG706"/>
      <c r="AH706"/>
      <c r="AI706"/>
      <c r="AJ706"/>
      <c r="AK706"/>
      <c r="AL706"/>
      <c r="AM706"/>
      <c r="AN706"/>
      <c r="AO706"/>
    </row>
    <row r="707" spans="1:41" s="2" customFormat="1" x14ac:dyDescent="0.15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  <c r="Y707"/>
      <c r="Z707"/>
      <c r="AA707"/>
      <c r="AB707"/>
      <c r="AC707"/>
      <c r="AD707"/>
      <c r="AE707"/>
      <c r="AF707"/>
      <c r="AG707"/>
      <c r="AH707"/>
      <c r="AI707"/>
      <c r="AJ707"/>
      <c r="AK707"/>
      <c r="AL707"/>
      <c r="AM707"/>
      <c r="AN707"/>
      <c r="AO707"/>
    </row>
    <row r="708" spans="1:41" s="2" customFormat="1" x14ac:dyDescent="0.15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  <c r="AO708"/>
    </row>
    <row r="709" spans="1:41" s="2" customFormat="1" x14ac:dyDescent="0.15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  <c r="AA709"/>
      <c r="AB709"/>
      <c r="AC709"/>
      <c r="AD709"/>
      <c r="AE709"/>
      <c r="AF709"/>
      <c r="AG709"/>
      <c r="AH709"/>
      <c r="AI709"/>
      <c r="AJ709"/>
      <c r="AK709"/>
      <c r="AL709"/>
      <c r="AM709"/>
      <c r="AN709"/>
      <c r="AO709"/>
    </row>
    <row r="710" spans="1:41" s="2" customFormat="1" x14ac:dyDescent="0.15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  <c r="Y710"/>
      <c r="Z710"/>
      <c r="AA710"/>
      <c r="AB710"/>
      <c r="AC710"/>
      <c r="AD710"/>
      <c r="AE710"/>
      <c r="AF710"/>
      <c r="AG710"/>
      <c r="AH710"/>
      <c r="AI710"/>
      <c r="AJ710"/>
      <c r="AK710"/>
      <c r="AL710"/>
      <c r="AM710"/>
      <c r="AN710"/>
      <c r="AO710"/>
    </row>
    <row r="711" spans="1:41" s="2" customFormat="1" x14ac:dyDescent="0.15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  <c r="AA711"/>
      <c r="AB711"/>
      <c r="AC711"/>
      <c r="AD711"/>
      <c r="AE711"/>
      <c r="AF711"/>
      <c r="AG711"/>
      <c r="AH711"/>
      <c r="AI711"/>
      <c r="AJ711"/>
      <c r="AK711"/>
      <c r="AL711"/>
      <c r="AM711"/>
      <c r="AN711"/>
      <c r="AO711"/>
    </row>
    <row r="712" spans="1:41" s="2" customFormat="1" x14ac:dyDescent="0.15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  <c r="Y712"/>
      <c r="Z712"/>
      <c r="AA712"/>
      <c r="AB712"/>
      <c r="AC712"/>
      <c r="AD712"/>
      <c r="AE712"/>
      <c r="AF712"/>
      <c r="AG712"/>
      <c r="AH712"/>
      <c r="AI712"/>
      <c r="AJ712"/>
      <c r="AK712"/>
      <c r="AL712"/>
      <c r="AM712"/>
      <c r="AN712"/>
      <c r="AO712"/>
    </row>
    <row r="713" spans="1:41" s="2" customFormat="1" x14ac:dyDescent="0.15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  <c r="Y713"/>
      <c r="Z713"/>
      <c r="AA713"/>
      <c r="AB713"/>
      <c r="AC713"/>
      <c r="AD713"/>
      <c r="AE713"/>
      <c r="AF713"/>
      <c r="AG713"/>
      <c r="AH713"/>
      <c r="AI713"/>
      <c r="AJ713"/>
      <c r="AK713"/>
      <c r="AL713"/>
      <c r="AM713"/>
      <c r="AN713"/>
      <c r="AO713"/>
    </row>
    <row r="714" spans="1:41" s="2" customFormat="1" x14ac:dyDescent="0.15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  <c r="Y714"/>
      <c r="Z714"/>
      <c r="AA714"/>
      <c r="AB714"/>
      <c r="AC714"/>
      <c r="AD714"/>
      <c r="AE714"/>
      <c r="AF714"/>
      <c r="AG714"/>
      <c r="AH714"/>
      <c r="AI714"/>
      <c r="AJ714"/>
      <c r="AK714"/>
      <c r="AL714"/>
      <c r="AM714"/>
      <c r="AN714"/>
      <c r="AO714"/>
    </row>
    <row r="715" spans="1:41" s="2" customFormat="1" x14ac:dyDescent="0.15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  <c r="Y715"/>
      <c r="Z715"/>
      <c r="AA715"/>
      <c r="AB715"/>
      <c r="AC715"/>
      <c r="AD715"/>
      <c r="AE715"/>
      <c r="AF715"/>
      <c r="AG715"/>
      <c r="AH715"/>
      <c r="AI715"/>
      <c r="AJ715"/>
      <c r="AK715"/>
      <c r="AL715"/>
      <c r="AM715"/>
      <c r="AN715"/>
      <c r="AO715"/>
    </row>
    <row r="716" spans="1:41" s="2" customFormat="1" x14ac:dyDescent="0.15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  <c r="Y716"/>
      <c r="Z716"/>
      <c r="AA716"/>
      <c r="AB716"/>
      <c r="AC716"/>
      <c r="AD716"/>
      <c r="AE716"/>
      <c r="AF716"/>
      <c r="AG716"/>
      <c r="AH716"/>
      <c r="AI716"/>
      <c r="AJ716"/>
      <c r="AK716"/>
      <c r="AL716"/>
      <c r="AM716"/>
      <c r="AN716"/>
      <c r="AO716"/>
    </row>
    <row r="717" spans="1:41" s="2" customFormat="1" x14ac:dyDescent="0.15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  <c r="Y717"/>
      <c r="Z717"/>
      <c r="AA717"/>
      <c r="AB717"/>
      <c r="AC717"/>
      <c r="AD717"/>
      <c r="AE717"/>
      <c r="AF717"/>
      <c r="AG717"/>
      <c r="AH717"/>
      <c r="AI717"/>
      <c r="AJ717"/>
      <c r="AK717"/>
      <c r="AL717"/>
      <c r="AM717"/>
      <c r="AN717"/>
      <c r="AO717"/>
    </row>
    <row r="718" spans="1:41" s="2" customFormat="1" x14ac:dyDescent="0.15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  <c r="Y718"/>
      <c r="Z718"/>
      <c r="AA718"/>
      <c r="AB718"/>
      <c r="AC718"/>
      <c r="AD718"/>
      <c r="AE718"/>
      <c r="AF718"/>
      <c r="AG718"/>
      <c r="AH718"/>
      <c r="AI718"/>
      <c r="AJ718"/>
      <c r="AK718"/>
      <c r="AL718"/>
      <c r="AM718"/>
      <c r="AN718"/>
      <c r="AO718"/>
    </row>
    <row r="719" spans="1:41" s="2" customFormat="1" x14ac:dyDescent="0.15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  <c r="Y719"/>
      <c r="Z719"/>
      <c r="AA719"/>
      <c r="AB719"/>
      <c r="AC719"/>
      <c r="AD719"/>
      <c r="AE719"/>
      <c r="AF719"/>
      <c r="AG719"/>
      <c r="AH719"/>
      <c r="AI719"/>
      <c r="AJ719"/>
      <c r="AK719"/>
      <c r="AL719"/>
      <c r="AM719"/>
      <c r="AN719"/>
      <c r="AO719"/>
    </row>
    <row r="720" spans="1:41" s="2" customFormat="1" x14ac:dyDescent="0.15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  <c r="Y720"/>
      <c r="Z720"/>
      <c r="AA720"/>
      <c r="AB720"/>
      <c r="AC720"/>
      <c r="AD720"/>
      <c r="AE720"/>
      <c r="AF720"/>
      <c r="AG720"/>
      <c r="AH720"/>
      <c r="AI720"/>
      <c r="AJ720"/>
      <c r="AK720"/>
      <c r="AL720"/>
      <c r="AM720"/>
      <c r="AN720"/>
      <c r="AO720"/>
    </row>
    <row r="721" spans="1:41" s="2" customFormat="1" x14ac:dyDescent="0.15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  <c r="Y721"/>
      <c r="Z721"/>
      <c r="AA721"/>
      <c r="AB721"/>
      <c r="AC721"/>
      <c r="AD721"/>
      <c r="AE721"/>
      <c r="AF721"/>
      <c r="AG721"/>
      <c r="AH721"/>
      <c r="AI721"/>
      <c r="AJ721"/>
      <c r="AK721"/>
      <c r="AL721"/>
      <c r="AM721"/>
      <c r="AN721"/>
      <c r="AO721"/>
    </row>
    <row r="722" spans="1:41" s="2" customFormat="1" x14ac:dyDescent="0.15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  <c r="AO722"/>
    </row>
    <row r="723" spans="1:41" s="2" customFormat="1" x14ac:dyDescent="0.15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  <c r="Y723"/>
      <c r="Z723"/>
      <c r="AA723"/>
      <c r="AB723"/>
      <c r="AC723"/>
      <c r="AD723"/>
      <c r="AE723"/>
      <c r="AF723"/>
      <c r="AG723"/>
      <c r="AH723"/>
      <c r="AI723"/>
      <c r="AJ723"/>
      <c r="AK723"/>
      <c r="AL723"/>
      <c r="AM723"/>
      <c r="AN723"/>
      <c r="AO723"/>
    </row>
    <row r="724" spans="1:41" s="2" customFormat="1" x14ac:dyDescent="0.15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  <c r="Y724"/>
      <c r="Z724"/>
      <c r="AA724"/>
      <c r="AB724"/>
      <c r="AC724"/>
      <c r="AD724"/>
      <c r="AE724"/>
      <c r="AF724"/>
      <c r="AG724"/>
      <c r="AH724"/>
      <c r="AI724"/>
      <c r="AJ724"/>
      <c r="AK724"/>
      <c r="AL724"/>
      <c r="AM724"/>
      <c r="AN724"/>
      <c r="AO724"/>
    </row>
    <row r="725" spans="1:41" s="2" customFormat="1" x14ac:dyDescent="0.15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  <c r="Y725"/>
      <c r="Z725"/>
      <c r="AA725"/>
      <c r="AB725"/>
      <c r="AC725"/>
      <c r="AD725"/>
      <c r="AE725"/>
      <c r="AF725"/>
      <c r="AG725"/>
      <c r="AH725"/>
      <c r="AI725"/>
      <c r="AJ725"/>
      <c r="AK725"/>
      <c r="AL725"/>
      <c r="AM725"/>
      <c r="AN725"/>
      <c r="AO725"/>
    </row>
    <row r="726" spans="1:41" s="2" customFormat="1" x14ac:dyDescent="0.15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  <c r="Y726"/>
      <c r="Z726"/>
      <c r="AA726"/>
      <c r="AB726"/>
      <c r="AC726"/>
      <c r="AD726"/>
      <c r="AE726"/>
      <c r="AF726"/>
      <c r="AG726"/>
      <c r="AH726"/>
      <c r="AI726"/>
      <c r="AJ726"/>
      <c r="AK726"/>
      <c r="AL726"/>
      <c r="AM726"/>
      <c r="AN726"/>
      <c r="AO726"/>
    </row>
    <row r="727" spans="1:41" s="2" customFormat="1" x14ac:dyDescent="0.15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  <c r="Y727"/>
      <c r="Z727"/>
      <c r="AA727"/>
      <c r="AB727"/>
      <c r="AC727"/>
      <c r="AD727"/>
      <c r="AE727"/>
      <c r="AF727"/>
      <c r="AG727"/>
      <c r="AH727"/>
      <c r="AI727"/>
      <c r="AJ727"/>
      <c r="AK727"/>
      <c r="AL727"/>
      <c r="AM727"/>
      <c r="AN727"/>
      <c r="AO727"/>
    </row>
    <row r="728" spans="1:41" s="2" customFormat="1" x14ac:dyDescent="0.15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  <c r="Y728"/>
      <c r="Z728"/>
      <c r="AA728"/>
      <c r="AB728"/>
      <c r="AC728"/>
      <c r="AD728"/>
      <c r="AE728"/>
      <c r="AF728"/>
      <c r="AG728"/>
      <c r="AH728"/>
      <c r="AI728"/>
      <c r="AJ728"/>
      <c r="AK728"/>
      <c r="AL728"/>
      <c r="AM728"/>
      <c r="AN728"/>
      <c r="AO728"/>
    </row>
    <row r="729" spans="1:41" s="2" customFormat="1" x14ac:dyDescent="0.15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  <c r="Y729"/>
      <c r="Z729"/>
      <c r="AA729"/>
      <c r="AB729"/>
      <c r="AC729"/>
      <c r="AD729"/>
      <c r="AE729"/>
      <c r="AF729"/>
      <c r="AG729"/>
      <c r="AH729"/>
      <c r="AI729"/>
      <c r="AJ729"/>
      <c r="AK729"/>
      <c r="AL729"/>
      <c r="AM729"/>
      <c r="AN729"/>
      <c r="AO729"/>
    </row>
    <row r="730" spans="1:41" s="2" customFormat="1" x14ac:dyDescent="0.15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  <c r="Y730"/>
      <c r="Z730"/>
      <c r="AA730"/>
      <c r="AB730"/>
      <c r="AC730"/>
      <c r="AD730"/>
      <c r="AE730"/>
      <c r="AF730"/>
      <c r="AG730"/>
      <c r="AH730"/>
      <c r="AI730"/>
      <c r="AJ730"/>
      <c r="AK730"/>
      <c r="AL730"/>
      <c r="AM730"/>
      <c r="AN730"/>
      <c r="AO730"/>
    </row>
    <row r="731" spans="1:41" s="2" customFormat="1" x14ac:dyDescent="0.15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  <c r="Y731"/>
      <c r="Z731"/>
      <c r="AA731"/>
      <c r="AB731"/>
      <c r="AC731"/>
      <c r="AD731"/>
      <c r="AE731"/>
      <c r="AF731"/>
      <c r="AG731"/>
      <c r="AH731"/>
      <c r="AI731"/>
      <c r="AJ731"/>
      <c r="AK731"/>
      <c r="AL731"/>
      <c r="AM731"/>
      <c r="AN731"/>
      <c r="AO731"/>
    </row>
    <row r="732" spans="1:41" s="2" customFormat="1" x14ac:dyDescent="0.15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  <c r="Y732"/>
      <c r="Z732"/>
      <c r="AA732"/>
      <c r="AB732"/>
      <c r="AC732"/>
      <c r="AD732"/>
      <c r="AE732"/>
      <c r="AF732"/>
      <c r="AG732"/>
      <c r="AH732"/>
      <c r="AI732"/>
      <c r="AJ732"/>
      <c r="AK732"/>
      <c r="AL732"/>
      <c r="AM732"/>
      <c r="AN732"/>
      <c r="AO732"/>
    </row>
    <row r="733" spans="1:41" s="2" customFormat="1" x14ac:dyDescent="0.15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  <c r="Y733"/>
      <c r="Z733"/>
      <c r="AA733"/>
      <c r="AB733"/>
      <c r="AC733"/>
      <c r="AD733"/>
      <c r="AE733"/>
      <c r="AF733"/>
      <c r="AG733"/>
      <c r="AH733"/>
      <c r="AI733"/>
      <c r="AJ733"/>
      <c r="AK733"/>
      <c r="AL733"/>
      <c r="AM733"/>
      <c r="AN733"/>
      <c r="AO733"/>
    </row>
    <row r="734" spans="1:41" s="2" customFormat="1" x14ac:dyDescent="0.15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  <c r="Y734"/>
      <c r="Z734"/>
      <c r="AA734"/>
      <c r="AB734"/>
      <c r="AC734"/>
      <c r="AD734"/>
      <c r="AE734"/>
      <c r="AF734"/>
      <c r="AG734"/>
      <c r="AH734"/>
      <c r="AI734"/>
      <c r="AJ734"/>
      <c r="AK734"/>
      <c r="AL734"/>
      <c r="AM734"/>
      <c r="AN734"/>
      <c r="AO734"/>
    </row>
    <row r="735" spans="1:41" s="2" customFormat="1" x14ac:dyDescent="0.15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  <c r="Y735"/>
      <c r="Z735"/>
      <c r="AA735"/>
      <c r="AB735"/>
      <c r="AC735"/>
      <c r="AD735"/>
      <c r="AE735"/>
      <c r="AF735"/>
      <c r="AG735"/>
      <c r="AH735"/>
      <c r="AI735"/>
      <c r="AJ735"/>
      <c r="AK735"/>
      <c r="AL735"/>
      <c r="AM735"/>
      <c r="AN735"/>
      <c r="AO735"/>
    </row>
    <row r="736" spans="1:41" s="2" customFormat="1" x14ac:dyDescent="0.15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  <c r="Y736"/>
      <c r="Z736"/>
      <c r="AA736"/>
      <c r="AB736"/>
      <c r="AC736"/>
      <c r="AD736"/>
      <c r="AE736"/>
      <c r="AF736"/>
      <c r="AG736"/>
      <c r="AH736"/>
      <c r="AI736"/>
      <c r="AJ736"/>
      <c r="AK736"/>
      <c r="AL736"/>
      <c r="AM736"/>
      <c r="AN736"/>
      <c r="AO736"/>
    </row>
    <row r="737" spans="1:41" s="2" customFormat="1" x14ac:dyDescent="0.15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  <c r="Y737"/>
      <c r="Z737"/>
      <c r="AA737"/>
      <c r="AB737"/>
      <c r="AC737"/>
      <c r="AD737"/>
      <c r="AE737"/>
      <c r="AF737"/>
      <c r="AG737"/>
      <c r="AH737"/>
      <c r="AI737"/>
      <c r="AJ737"/>
      <c r="AK737"/>
      <c r="AL737"/>
      <c r="AM737"/>
      <c r="AN737"/>
      <c r="AO737"/>
    </row>
    <row r="738" spans="1:41" s="2" customFormat="1" x14ac:dyDescent="0.15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  <c r="Y738"/>
      <c r="Z738"/>
      <c r="AA738"/>
      <c r="AB738"/>
      <c r="AC738"/>
      <c r="AD738"/>
      <c r="AE738"/>
      <c r="AF738"/>
      <c r="AG738"/>
      <c r="AH738"/>
      <c r="AI738"/>
      <c r="AJ738"/>
      <c r="AK738"/>
      <c r="AL738"/>
      <c r="AM738"/>
      <c r="AN738"/>
      <c r="AO738"/>
    </row>
    <row r="739" spans="1:41" s="2" customFormat="1" x14ac:dyDescent="0.15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  <c r="Y739"/>
      <c r="Z739"/>
      <c r="AA739"/>
      <c r="AB739"/>
      <c r="AC739"/>
      <c r="AD739"/>
      <c r="AE739"/>
      <c r="AF739"/>
      <c r="AG739"/>
      <c r="AH739"/>
      <c r="AI739"/>
      <c r="AJ739"/>
      <c r="AK739"/>
      <c r="AL739"/>
      <c r="AM739"/>
      <c r="AN739"/>
      <c r="AO739"/>
    </row>
    <row r="740" spans="1:41" s="2" customFormat="1" x14ac:dyDescent="0.15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  <c r="Y740"/>
      <c r="Z740"/>
      <c r="AA740"/>
      <c r="AB740"/>
      <c r="AC740"/>
      <c r="AD740"/>
      <c r="AE740"/>
      <c r="AF740"/>
      <c r="AG740"/>
      <c r="AH740"/>
      <c r="AI740"/>
      <c r="AJ740"/>
      <c r="AK740"/>
      <c r="AL740"/>
      <c r="AM740"/>
      <c r="AN740"/>
      <c r="AO740"/>
    </row>
    <row r="741" spans="1:41" s="2" customFormat="1" x14ac:dyDescent="0.15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  <c r="Y741"/>
      <c r="Z741"/>
      <c r="AA741"/>
      <c r="AB741"/>
      <c r="AC741"/>
      <c r="AD741"/>
      <c r="AE741"/>
      <c r="AF741"/>
      <c r="AG741"/>
      <c r="AH741"/>
      <c r="AI741"/>
      <c r="AJ741"/>
      <c r="AK741"/>
      <c r="AL741"/>
      <c r="AM741"/>
      <c r="AN741"/>
      <c r="AO741"/>
    </row>
    <row r="742" spans="1:41" s="2" customFormat="1" x14ac:dyDescent="0.15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  <c r="Y742"/>
      <c r="Z742"/>
      <c r="AA742"/>
      <c r="AB742"/>
      <c r="AC742"/>
      <c r="AD742"/>
      <c r="AE742"/>
      <c r="AF742"/>
      <c r="AG742"/>
      <c r="AH742"/>
      <c r="AI742"/>
      <c r="AJ742"/>
      <c r="AK742"/>
      <c r="AL742"/>
      <c r="AM742"/>
      <c r="AN742"/>
      <c r="AO742"/>
    </row>
    <row r="743" spans="1:41" s="2" customFormat="1" x14ac:dyDescent="0.15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  <c r="Y743"/>
      <c r="Z743"/>
      <c r="AA743"/>
      <c r="AB743"/>
      <c r="AC743"/>
      <c r="AD743"/>
      <c r="AE743"/>
      <c r="AF743"/>
      <c r="AG743"/>
      <c r="AH743"/>
      <c r="AI743"/>
      <c r="AJ743"/>
      <c r="AK743"/>
      <c r="AL743"/>
      <c r="AM743"/>
      <c r="AN743"/>
      <c r="AO743"/>
    </row>
    <row r="744" spans="1:41" s="2" customFormat="1" x14ac:dyDescent="0.15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  <c r="Y744"/>
      <c r="Z744"/>
      <c r="AA744"/>
      <c r="AB744"/>
      <c r="AC744"/>
      <c r="AD744"/>
      <c r="AE744"/>
      <c r="AF744"/>
      <c r="AG744"/>
      <c r="AH744"/>
      <c r="AI744"/>
      <c r="AJ744"/>
      <c r="AK744"/>
      <c r="AL744"/>
      <c r="AM744"/>
      <c r="AN744"/>
      <c r="AO744"/>
    </row>
    <row r="745" spans="1:41" s="2" customFormat="1" x14ac:dyDescent="0.15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  <c r="Y745"/>
      <c r="Z745"/>
      <c r="AA745"/>
      <c r="AB745"/>
      <c r="AC745"/>
      <c r="AD745"/>
      <c r="AE745"/>
      <c r="AF745"/>
      <c r="AG745"/>
      <c r="AH745"/>
      <c r="AI745"/>
      <c r="AJ745"/>
      <c r="AK745"/>
      <c r="AL745"/>
      <c r="AM745"/>
      <c r="AN745"/>
      <c r="AO745"/>
    </row>
    <row r="746" spans="1:41" s="2" customFormat="1" x14ac:dyDescent="0.15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  <c r="Y746"/>
      <c r="Z746"/>
      <c r="AA746"/>
      <c r="AB746"/>
      <c r="AC746"/>
      <c r="AD746"/>
      <c r="AE746"/>
      <c r="AF746"/>
      <c r="AG746"/>
      <c r="AH746"/>
      <c r="AI746"/>
      <c r="AJ746"/>
      <c r="AK746"/>
      <c r="AL746"/>
      <c r="AM746"/>
      <c r="AN746"/>
      <c r="AO746"/>
    </row>
    <row r="747" spans="1:41" s="2" customFormat="1" x14ac:dyDescent="0.15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  <c r="Y747"/>
      <c r="Z747"/>
      <c r="AA747"/>
      <c r="AB747"/>
      <c r="AC747"/>
      <c r="AD747"/>
      <c r="AE747"/>
      <c r="AF747"/>
      <c r="AG747"/>
      <c r="AH747"/>
      <c r="AI747"/>
      <c r="AJ747"/>
      <c r="AK747"/>
      <c r="AL747"/>
      <c r="AM747"/>
      <c r="AN747"/>
      <c r="AO747"/>
    </row>
    <row r="748" spans="1:41" s="2" customFormat="1" x14ac:dyDescent="0.15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  <c r="Y748"/>
      <c r="Z748"/>
      <c r="AA748"/>
      <c r="AB748"/>
      <c r="AC748"/>
      <c r="AD748"/>
      <c r="AE748"/>
      <c r="AF748"/>
      <c r="AG748"/>
      <c r="AH748"/>
      <c r="AI748"/>
      <c r="AJ748"/>
      <c r="AK748"/>
      <c r="AL748"/>
      <c r="AM748"/>
      <c r="AN748"/>
      <c r="AO748"/>
    </row>
    <row r="749" spans="1:41" s="2" customFormat="1" x14ac:dyDescent="0.15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  <c r="Y749"/>
      <c r="Z749"/>
      <c r="AA749"/>
      <c r="AB749"/>
      <c r="AC749"/>
      <c r="AD749"/>
      <c r="AE749"/>
      <c r="AF749"/>
      <c r="AG749"/>
      <c r="AH749"/>
      <c r="AI749"/>
      <c r="AJ749"/>
      <c r="AK749"/>
      <c r="AL749"/>
      <c r="AM749"/>
      <c r="AN749"/>
      <c r="AO749"/>
    </row>
    <row r="750" spans="1:41" s="2" customFormat="1" x14ac:dyDescent="0.15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  <c r="Y750"/>
      <c r="Z750"/>
      <c r="AA750"/>
      <c r="AB750"/>
      <c r="AC750"/>
      <c r="AD750"/>
      <c r="AE750"/>
      <c r="AF750"/>
      <c r="AG750"/>
      <c r="AH750"/>
      <c r="AI750"/>
      <c r="AJ750"/>
      <c r="AK750"/>
      <c r="AL750"/>
      <c r="AM750"/>
      <c r="AN750"/>
      <c r="AO750"/>
    </row>
    <row r="751" spans="1:41" s="2" customFormat="1" x14ac:dyDescent="0.15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  <c r="Y751"/>
      <c r="Z751"/>
      <c r="AA751"/>
      <c r="AB751"/>
      <c r="AC751"/>
      <c r="AD751"/>
      <c r="AE751"/>
      <c r="AF751"/>
      <c r="AG751"/>
      <c r="AH751"/>
      <c r="AI751"/>
      <c r="AJ751"/>
      <c r="AK751"/>
      <c r="AL751"/>
      <c r="AM751"/>
      <c r="AN751"/>
      <c r="AO751"/>
    </row>
    <row r="752" spans="1:41" s="2" customFormat="1" x14ac:dyDescent="0.15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  <c r="Y752"/>
      <c r="Z752"/>
      <c r="AA752"/>
      <c r="AB752"/>
      <c r="AC752"/>
      <c r="AD752"/>
      <c r="AE752"/>
      <c r="AF752"/>
      <c r="AG752"/>
      <c r="AH752"/>
      <c r="AI752"/>
      <c r="AJ752"/>
      <c r="AK752"/>
      <c r="AL752"/>
      <c r="AM752"/>
      <c r="AN752"/>
      <c r="AO752"/>
    </row>
    <row r="753" spans="1:41" s="2" customFormat="1" x14ac:dyDescent="0.15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  <c r="Y753"/>
      <c r="Z753"/>
      <c r="AA753"/>
      <c r="AB753"/>
      <c r="AC753"/>
      <c r="AD753"/>
      <c r="AE753"/>
      <c r="AF753"/>
      <c r="AG753"/>
      <c r="AH753"/>
      <c r="AI753"/>
      <c r="AJ753"/>
      <c r="AK753"/>
      <c r="AL753"/>
      <c r="AM753"/>
      <c r="AN753"/>
      <c r="AO753"/>
    </row>
    <row r="754" spans="1:41" s="2" customFormat="1" x14ac:dyDescent="0.15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  <c r="Y754"/>
      <c r="Z754"/>
      <c r="AA754"/>
      <c r="AB754"/>
      <c r="AC754"/>
      <c r="AD754"/>
      <c r="AE754"/>
      <c r="AF754"/>
      <c r="AG754"/>
      <c r="AH754"/>
      <c r="AI754"/>
      <c r="AJ754"/>
      <c r="AK754"/>
      <c r="AL754"/>
      <c r="AM754"/>
      <c r="AN754"/>
      <c r="AO754"/>
    </row>
    <row r="755" spans="1:41" s="2" customFormat="1" x14ac:dyDescent="0.15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  <c r="Y755"/>
      <c r="Z755"/>
      <c r="AA755"/>
      <c r="AB755"/>
      <c r="AC755"/>
      <c r="AD755"/>
      <c r="AE755"/>
      <c r="AF755"/>
      <c r="AG755"/>
      <c r="AH755"/>
      <c r="AI755"/>
      <c r="AJ755"/>
      <c r="AK755"/>
      <c r="AL755"/>
      <c r="AM755"/>
      <c r="AN755"/>
      <c r="AO755"/>
    </row>
    <row r="756" spans="1:41" s="2" customFormat="1" x14ac:dyDescent="0.15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  <c r="Y756"/>
      <c r="Z756"/>
      <c r="AA756"/>
      <c r="AB756"/>
      <c r="AC756"/>
      <c r="AD756"/>
      <c r="AE756"/>
      <c r="AF756"/>
      <c r="AG756"/>
      <c r="AH756"/>
      <c r="AI756"/>
      <c r="AJ756"/>
      <c r="AK756"/>
      <c r="AL756"/>
      <c r="AM756"/>
      <c r="AN756"/>
      <c r="AO756"/>
    </row>
    <row r="757" spans="1:41" s="2" customFormat="1" x14ac:dyDescent="0.15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  <c r="Y757"/>
      <c r="Z757"/>
      <c r="AA757"/>
      <c r="AB757"/>
      <c r="AC757"/>
      <c r="AD757"/>
      <c r="AE757"/>
      <c r="AF757"/>
      <c r="AG757"/>
      <c r="AH757"/>
      <c r="AI757"/>
      <c r="AJ757"/>
      <c r="AK757"/>
      <c r="AL757"/>
      <c r="AM757"/>
      <c r="AN757"/>
      <c r="AO757"/>
    </row>
    <row r="758" spans="1:41" s="2" customFormat="1" x14ac:dyDescent="0.15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  <c r="Y758"/>
      <c r="Z758"/>
      <c r="AA758"/>
      <c r="AB758"/>
      <c r="AC758"/>
      <c r="AD758"/>
      <c r="AE758"/>
      <c r="AF758"/>
      <c r="AG758"/>
      <c r="AH758"/>
      <c r="AI758"/>
      <c r="AJ758"/>
      <c r="AK758"/>
      <c r="AL758"/>
      <c r="AM758"/>
      <c r="AN758"/>
      <c r="AO758"/>
    </row>
    <row r="759" spans="1:41" s="2" customFormat="1" x14ac:dyDescent="0.15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  <c r="Y759"/>
      <c r="Z759"/>
      <c r="AA759"/>
      <c r="AB759"/>
      <c r="AC759"/>
      <c r="AD759"/>
      <c r="AE759"/>
      <c r="AF759"/>
      <c r="AG759"/>
      <c r="AH759"/>
      <c r="AI759"/>
      <c r="AJ759"/>
      <c r="AK759"/>
      <c r="AL759"/>
      <c r="AM759"/>
      <c r="AN759"/>
      <c r="AO759"/>
    </row>
    <row r="760" spans="1:41" s="2" customFormat="1" x14ac:dyDescent="0.15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  <c r="Y760"/>
      <c r="Z760"/>
      <c r="AA760"/>
      <c r="AB760"/>
      <c r="AC760"/>
      <c r="AD760"/>
      <c r="AE760"/>
      <c r="AF760"/>
      <c r="AG760"/>
      <c r="AH760"/>
      <c r="AI760"/>
      <c r="AJ760"/>
      <c r="AK760"/>
      <c r="AL760"/>
      <c r="AM760"/>
      <c r="AN760"/>
      <c r="AO760"/>
    </row>
    <row r="761" spans="1:41" s="2" customFormat="1" x14ac:dyDescent="0.15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  <c r="Y761"/>
      <c r="Z761"/>
      <c r="AA761"/>
      <c r="AB761"/>
      <c r="AC761"/>
      <c r="AD761"/>
      <c r="AE761"/>
      <c r="AF761"/>
      <c r="AG761"/>
      <c r="AH761"/>
      <c r="AI761"/>
      <c r="AJ761"/>
      <c r="AK761"/>
      <c r="AL761"/>
      <c r="AM761"/>
      <c r="AN761"/>
      <c r="AO761"/>
    </row>
    <row r="762" spans="1:41" s="2" customFormat="1" x14ac:dyDescent="0.15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  <c r="AM762"/>
      <c r="AN762"/>
      <c r="AO762"/>
    </row>
    <row r="763" spans="1:41" s="2" customFormat="1" x14ac:dyDescent="0.15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  <c r="Y763"/>
      <c r="Z763"/>
      <c r="AA763"/>
      <c r="AB763"/>
      <c r="AC763"/>
      <c r="AD763"/>
      <c r="AE763"/>
      <c r="AF763"/>
      <c r="AG763"/>
      <c r="AH763"/>
      <c r="AI763"/>
      <c r="AJ763"/>
      <c r="AK763"/>
      <c r="AL763"/>
      <c r="AM763"/>
      <c r="AN763"/>
      <c r="AO763"/>
    </row>
    <row r="764" spans="1:41" s="2" customFormat="1" x14ac:dyDescent="0.15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  <c r="Y764"/>
      <c r="Z764"/>
      <c r="AA764"/>
      <c r="AB764"/>
      <c r="AC764"/>
      <c r="AD764"/>
      <c r="AE764"/>
      <c r="AF764"/>
      <c r="AG764"/>
      <c r="AH764"/>
      <c r="AI764"/>
      <c r="AJ764"/>
      <c r="AK764"/>
      <c r="AL764"/>
      <c r="AM764"/>
      <c r="AN764"/>
      <c r="AO764"/>
    </row>
    <row r="765" spans="1:41" s="2" customFormat="1" x14ac:dyDescent="0.15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  <c r="Y765"/>
      <c r="Z765"/>
      <c r="AA765"/>
      <c r="AB765"/>
      <c r="AC765"/>
      <c r="AD765"/>
      <c r="AE765"/>
      <c r="AF765"/>
      <c r="AG765"/>
      <c r="AH765"/>
      <c r="AI765"/>
      <c r="AJ765"/>
      <c r="AK765"/>
      <c r="AL765"/>
      <c r="AM765"/>
      <c r="AN765"/>
      <c r="AO765"/>
    </row>
    <row r="766" spans="1:41" s="2" customFormat="1" x14ac:dyDescent="0.15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  <c r="Y766"/>
      <c r="Z766"/>
      <c r="AA766"/>
      <c r="AB766"/>
      <c r="AC766"/>
      <c r="AD766"/>
      <c r="AE766"/>
      <c r="AF766"/>
      <c r="AG766"/>
      <c r="AH766"/>
      <c r="AI766"/>
      <c r="AJ766"/>
      <c r="AK766"/>
      <c r="AL766"/>
      <c r="AM766"/>
      <c r="AN766"/>
      <c r="AO766"/>
    </row>
    <row r="767" spans="1:41" s="2" customFormat="1" x14ac:dyDescent="0.15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/>
      <c r="Z767"/>
      <c r="AA767"/>
      <c r="AB767"/>
      <c r="AC767"/>
      <c r="AD767"/>
      <c r="AE767"/>
      <c r="AF767"/>
      <c r="AG767"/>
      <c r="AH767"/>
      <c r="AI767"/>
      <c r="AJ767"/>
      <c r="AK767"/>
      <c r="AL767"/>
      <c r="AM767"/>
      <c r="AN767"/>
      <c r="AO767"/>
    </row>
    <row r="768" spans="1:41" s="2" customFormat="1" x14ac:dyDescent="0.15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  <c r="Y768"/>
      <c r="Z768"/>
      <c r="AA768"/>
      <c r="AB768"/>
      <c r="AC768"/>
      <c r="AD768"/>
      <c r="AE768"/>
      <c r="AF768"/>
      <c r="AG768"/>
      <c r="AH768"/>
      <c r="AI768"/>
      <c r="AJ768"/>
      <c r="AK768"/>
      <c r="AL768"/>
      <c r="AM768"/>
      <c r="AN768"/>
      <c r="AO768"/>
    </row>
    <row r="769" spans="1:41" s="2" customFormat="1" x14ac:dyDescent="0.15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  <c r="Y769"/>
      <c r="Z769"/>
      <c r="AA769"/>
      <c r="AB769"/>
      <c r="AC769"/>
      <c r="AD769"/>
      <c r="AE769"/>
      <c r="AF769"/>
      <c r="AG769"/>
      <c r="AH769"/>
      <c r="AI769"/>
      <c r="AJ769"/>
      <c r="AK769"/>
      <c r="AL769"/>
      <c r="AM769"/>
      <c r="AN769"/>
      <c r="AO769"/>
    </row>
    <row r="770" spans="1:41" s="2" customFormat="1" x14ac:dyDescent="0.15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  <c r="Y770"/>
      <c r="Z770"/>
      <c r="AA770"/>
      <c r="AB770"/>
      <c r="AC770"/>
      <c r="AD770"/>
      <c r="AE770"/>
      <c r="AF770"/>
      <c r="AG770"/>
      <c r="AH770"/>
      <c r="AI770"/>
      <c r="AJ770"/>
      <c r="AK770"/>
      <c r="AL770"/>
      <c r="AM770"/>
      <c r="AN770"/>
      <c r="AO770"/>
    </row>
    <row r="771" spans="1:41" s="2" customFormat="1" x14ac:dyDescent="0.15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  <c r="Y771"/>
      <c r="Z771"/>
      <c r="AA771"/>
      <c r="AB771"/>
      <c r="AC771"/>
      <c r="AD771"/>
      <c r="AE771"/>
      <c r="AF771"/>
      <c r="AG771"/>
      <c r="AH771"/>
      <c r="AI771"/>
      <c r="AJ771"/>
      <c r="AK771"/>
      <c r="AL771"/>
      <c r="AM771"/>
      <c r="AN771"/>
      <c r="AO771"/>
    </row>
    <row r="772" spans="1:41" s="2" customFormat="1" x14ac:dyDescent="0.15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  <c r="Y772"/>
      <c r="Z772"/>
      <c r="AA772"/>
      <c r="AB772"/>
      <c r="AC772"/>
      <c r="AD772"/>
      <c r="AE772"/>
      <c r="AF772"/>
      <c r="AG772"/>
      <c r="AH772"/>
      <c r="AI772"/>
      <c r="AJ772"/>
      <c r="AK772"/>
      <c r="AL772"/>
      <c r="AM772"/>
      <c r="AN772"/>
      <c r="AO772"/>
    </row>
    <row r="773" spans="1:41" s="2" customFormat="1" x14ac:dyDescent="0.15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  <c r="Y773"/>
      <c r="Z773"/>
      <c r="AA773"/>
      <c r="AB773"/>
      <c r="AC773"/>
      <c r="AD773"/>
      <c r="AE773"/>
      <c r="AF773"/>
      <c r="AG773"/>
      <c r="AH773"/>
      <c r="AI773"/>
      <c r="AJ773"/>
      <c r="AK773"/>
      <c r="AL773"/>
      <c r="AM773"/>
      <c r="AN773"/>
      <c r="AO773"/>
    </row>
    <row r="774" spans="1:41" s="2" customFormat="1" x14ac:dyDescent="0.15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  <c r="Y774"/>
      <c r="Z774"/>
      <c r="AA774"/>
      <c r="AB774"/>
      <c r="AC774"/>
      <c r="AD774"/>
      <c r="AE774"/>
      <c r="AF774"/>
      <c r="AG774"/>
      <c r="AH774"/>
      <c r="AI774"/>
      <c r="AJ774"/>
      <c r="AK774"/>
      <c r="AL774"/>
      <c r="AM774"/>
      <c r="AN774"/>
      <c r="AO774"/>
    </row>
    <row r="775" spans="1:41" s="2" customFormat="1" x14ac:dyDescent="0.15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  <c r="Y775"/>
      <c r="Z775"/>
      <c r="AA775"/>
      <c r="AB775"/>
      <c r="AC775"/>
      <c r="AD775"/>
      <c r="AE775"/>
      <c r="AF775"/>
      <c r="AG775"/>
      <c r="AH775"/>
      <c r="AI775"/>
      <c r="AJ775"/>
      <c r="AK775"/>
      <c r="AL775"/>
      <c r="AM775"/>
      <c r="AN775"/>
      <c r="AO775"/>
    </row>
    <row r="776" spans="1:41" s="2" customFormat="1" x14ac:dyDescent="0.15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  <c r="AA776"/>
      <c r="AB776"/>
      <c r="AC776"/>
      <c r="AD776"/>
      <c r="AE776"/>
      <c r="AF776"/>
      <c r="AG776"/>
      <c r="AH776"/>
      <c r="AI776"/>
      <c r="AJ776"/>
      <c r="AK776"/>
      <c r="AL776"/>
      <c r="AM776"/>
      <c r="AN776"/>
      <c r="AO776"/>
    </row>
    <row r="777" spans="1:41" s="2" customFormat="1" x14ac:dyDescent="0.15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  <c r="Y777"/>
      <c r="Z777"/>
      <c r="AA777"/>
      <c r="AB777"/>
      <c r="AC777"/>
      <c r="AD777"/>
      <c r="AE777"/>
      <c r="AF777"/>
      <c r="AG777"/>
      <c r="AH777"/>
      <c r="AI777"/>
      <c r="AJ777"/>
      <c r="AK777"/>
      <c r="AL777"/>
      <c r="AM777"/>
      <c r="AN777"/>
      <c r="AO777"/>
    </row>
    <row r="778" spans="1:41" s="2" customFormat="1" x14ac:dyDescent="0.15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  <c r="Y778"/>
      <c r="Z778"/>
      <c r="AA778"/>
      <c r="AB778"/>
      <c r="AC778"/>
      <c r="AD778"/>
      <c r="AE778"/>
      <c r="AF778"/>
      <c r="AG778"/>
      <c r="AH778"/>
      <c r="AI778"/>
      <c r="AJ778"/>
      <c r="AK778"/>
      <c r="AL778"/>
      <c r="AM778"/>
      <c r="AN778"/>
      <c r="AO778"/>
    </row>
    <row r="779" spans="1:41" s="2" customFormat="1" x14ac:dyDescent="0.15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  <c r="Y779"/>
      <c r="Z779"/>
      <c r="AA779"/>
      <c r="AB779"/>
      <c r="AC779"/>
      <c r="AD779"/>
      <c r="AE779"/>
      <c r="AF779"/>
      <c r="AG779"/>
      <c r="AH779"/>
      <c r="AI779"/>
      <c r="AJ779"/>
      <c r="AK779"/>
      <c r="AL779"/>
      <c r="AM779"/>
      <c r="AN779"/>
      <c r="AO779"/>
    </row>
    <row r="780" spans="1:41" s="2" customFormat="1" x14ac:dyDescent="0.15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  <c r="Y780"/>
      <c r="Z780"/>
      <c r="AA780"/>
      <c r="AB780"/>
      <c r="AC780"/>
      <c r="AD780"/>
      <c r="AE780"/>
      <c r="AF780"/>
      <c r="AG780"/>
      <c r="AH780"/>
      <c r="AI780"/>
      <c r="AJ780"/>
      <c r="AK780"/>
      <c r="AL780"/>
      <c r="AM780"/>
      <c r="AN780"/>
      <c r="AO780"/>
    </row>
    <row r="781" spans="1:41" s="2" customFormat="1" x14ac:dyDescent="0.15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  <c r="Y781"/>
      <c r="Z781"/>
      <c r="AA781"/>
      <c r="AB781"/>
      <c r="AC781"/>
      <c r="AD781"/>
      <c r="AE781"/>
      <c r="AF781"/>
      <c r="AG781"/>
      <c r="AH781"/>
      <c r="AI781"/>
      <c r="AJ781"/>
      <c r="AK781"/>
      <c r="AL781"/>
      <c r="AM781"/>
      <c r="AN781"/>
      <c r="AO781"/>
    </row>
    <row r="782" spans="1:41" s="2" customFormat="1" x14ac:dyDescent="0.15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  <c r="Y782"/>
      <c r="Z782"/>
      <c r="AA782"/>
      <c r="AB782"/>
      <c r="AC782"/>
      <c r="AD782"/>
      <c r="AE782"/>
      <c r="AF782"/>
      <c r="AG782"/>
      <c r="AH782"/>
      <c r="AI782"/>
      <c r="AJ782"/>
      <c r="AK782"/>
      <c r="AL782"/>
      <c r="AM782"/>
      <c r="AN782"/>
      <c r="AO782"/>
    </row>
    <row r="783" spans="1:41" s="2" customFormat="1" x14ac:dyDescent="0.15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  <c r="Y783"/>
      <c r="Z783"/>
      <c r="AA783"/>
      <c r="AB783"/>
      <c r="AC783"/>
      <c r="AD783"/>
      <c r="AE783"/>
      <c r="AF783"/>
      <c r="AG783"/>
      <c r="AH783"/>
      <c r="AI783"/>
      <c r="AJ783"/>
      <c r="AK783"/>
      <c r="AL783"/>
      <c r="AM783"/>
      <c r="AN783"/>
      <c r="AO783"/>
    </row>
    <row r="784" spans="1:41" s="2" customFormat="1" x14ac:dyDescent="0.15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  <c r="Y784"/>
      <c r="Z784"/>
      <c r="AA784"/>
      <c r="AB784"/>
      <c r="AC784"/>
      <c r="AD784"/>
      <c r="AE784"/>
      <c r="AF784"/>
      <c r="AG784"/>
      <c r="AH784"/>
      <c r="AI784"/>
      <c r="AJ784"/>
      <c r="AK784"/>
      <c r="AL784"/>
      <c r="AM784"/>
      <c r="AN784"/>
      <c r="AO784"/>
    </row>
    <row r="785" spans="1:41" s="2" customFormat="1" x14ac:dyDescent="0.15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  <c r="Y785"/>
      <c r="Z785"/>
      <c r="AA785"/>
      <c r="AB785"/>
      <c r="AC785"/>
      <c r="AD785"/>
      <c r="AE785"/>
      <c r="AF785"/>
      <c r="AG785"/>
      <c r="AH785"/>
      <c r="AI785"/>
      <c r="AJ785"/>
      <c r="AK785"/>
      <c r="AL785"/>
      <c r="AM785"/>
      <c r="AN785"/>
      <c r="AO785"/>
    </row>
    <row r="786" spans="1:41" s="2" customFormat="1" x14ac:dyDescent="0.15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  <c r="Y786"/>
      <c r="Z786"/>
      <c r="AA786"/>
      <c r="AB786"/>
      <c r="AC786"/>
      <c r="AD786"/>
      <c r="AE786"/>
      <c r="AF786"/>
      <c r="AG786"/>
      <c r="AH786"/>
      <c r="AI786"/>
      <c r="AJ786"/>
      <c r="AK786"/>
      <c r="AL786"/>
      <c r="AM786"/>
      <c r="AN786"/>
      <c r="AO786"/>
    </row>
    <row r="787" spans="1:41" s="2" customFormat="1" x14ac:dyDescent="0.15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  <c r="Y787"/>
      <c r="Z787"/>
      <c r="AA787"/>
      <c r="AB787"/>
      <c r="AC787"/>
      <c r="AD787"/>
      <c r="AE787"/>
      <c r="AF787"/>
      <c r="AG787"/>
      <c r="AH787"/>
      <c r="AI787"/>
      <c r="AJ787"/>
      <c r="AK787"/>
      <c r="AL787"/>
      <c r="AM787"/>
      <c r="AN787"/>
      <c r="AO787"/>
    </row>
    <row r="788" spans="1:41" s="2" customFormat="1" x14ac:dyDescent="0.15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  <c r="Y788"/>
      <c r="Z788"/>
      <c r="AA788"/>
      <c r="AB788"/>
      <c r="AC788"/>
      <c r="AD788"/>
      <c r="AE788"/>
      <c r="AF788"/>
      <c r="AG788"/>
      <c r="AH788"/>
      <c r="AI788"/>
      <c r="AJ788"/>
      <c r="AK788"/>
      <c r="AL788"/>
      <c r="AM788"/>
      <c r="AN788"/>
      <c r="AO788"/>
    </row>
    <row r="789" spans="1:41" s="2" customFormat="1" x14ac:dyDescent="0.15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  <c r="Y789"/>
      <c r="Z789"/>
      <c r="AA789"/>
      <c r="AB789"/>
      <c r="AC789"/>
      <c r="AD789"/>
      <c r="AE789"/>
      <c r="AF789"/>
      <c r="AG789"/>
      <c r="AH789"/>
      <c r="AI789"/>
      <c r="AJ789"/>
      <c r="AK789"/>
      <c r="AL789"/>
      <c r="AM789"/>
      <c r="AN789"/>
      <c r="AO789"/>
    </row>
    <row r="790" spans="1:41" s="2" customFormat="1" x14ac:dyDescent="0.15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  <c r="Y790"/>
      <c r="Z790"/>
      <c r="AA790"/>
      <c r="AB790"/>
      <c r="AC790"/>
      <c r="AD790"/>
      <c r="AE790"/>
      <c r="AF790"/>
      <c r="AG790"/>
      <c r="AH790"/>
      <c r="AI790"/>
      <c r="AJ790"/>
      <c r="AK790"/>
      <c r="AL790"/>
      <c r="AM790"/>
      <c r="AN790"/>
      <c r="AO790"/>
    </row>
    <row r="791" spans="1:41" s="2" customFormat="1" x14ac:dyDescent="0.15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  <c r="Y791"/>
      <c r="Z791"/>
      <c r="AA791"/>
      <c r="AB791"/>
      <c r="AC791"/>
      <c r="AD791"/>
      <c r="AE791"/>
      <c r="AF791"/>
      <c r="AG791"/>
      <c r="AH791"/>
      <c r="AI791"/>
      <c r="AJ791"/>
      <c r="AK791"/>
      <c r="AL791"/>
      <c r="AM791"/>
      <c r="AN791"/>
      <c r="AO791"/>
    </row>
    <row r="792" spans="1:41" s="2" customFormat="1" x14ac:dyDescent="0.15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  <c r="Y792"/>
      <c r="Z792"/>
      <c r="AA792"/>
      <c r="AB792"/>
      <c r="AC792"/>
      <c r="AD792"/>
      <c r="AE792"/>
      <c r="AF792"/>
      <c r="AG792"/>
      <c r="AH792"/>
      <c r="AI792"/>
      <c r="AJ792"/>
      <c r="AK792"/>
      <c r="AL792"/>
      <c r="AM792"/>
      <c r="AN792"/>
      <c r="AO792"/>
    </row>
    <row r="793" spans="1:41" s="2" customFormat="1" x14ac:dyDescent="0.15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  <c r="Y793"/>
      <c r="Z793"/>
      <c r="AA793"/>
      <c r="AB793"/>
      <c r="AC793"/>
      <c r="AD793"/>
      <c r="AE793"/>
      <c r="AF793"/>
      <c r="AG793"/>
      <c r="AH793"/>
      <c r="AI793"/>
      <c r="AJ793"/>
      <c r="AK793"/>
      <c r="AL793"/>
      <c r="AM793"/>
      <c r="AN793"/>
      <c r="AO793"/>
    </row>
    <row r="794" spans="1:41" s="2" customFormat="1" x14ac:dyDescent="0.15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  <c r="AA794"/>
      <c r="AB794"/>
      <c r="AC794"/>
      <c r="AD794"/>
      <c r="AE794"/>
      <c r="AF794"/>
      <c r="AG794"/>
      <c r="AH794"/>
      <c r="AI794"/>
      <c r="AJ794"/>
      <c r="AK794"/>
      <c r="AL794"/>
      <c r="AM794"/>
      <c r="AN794"/>
      <c r="AO794"/>
    </row>
    <row r="795" spans="1:41" s="2" customFormat="1" x14ac:dyDescent="0.15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  <c r="Y795"/>
      <c r="Z795"/>
      <c r="AA795"/>
      <c r="AB795"/>
      <c r="AC795"/>
      <c r="AD795"/>
      <c r="AE795"/>
      <c r="AF795"/>
      <c r="AG795"/>
      <c r="AH795"/>
      <c r="AI795"/>
      <c r="AJ795"/>
      <c r="AK795"/>
      <c r="AL795"/>
      <c r="AM795"/>
      <c r="AN795"/>
      <c r="AO795"/>
    </row>
    <row r="796" spans="1:41" s="2" customFormat="1" x14ac:dyDescent="0.15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  <c r="Y796"/>
      <c r="Z796"/>
      <c r="AA796"/>
      <c r="AB796"/>
      <c r="AC796"/>
      <c r="AD796"/>
      <c r="AE796"/>
      <c r="AF796"/>
      <c r="AG796"/>
      <c r="AH796"/>
      <c r="AI796"/>
      <c r="AJ796"/>
      <c r="AK796"/>
      <c r="AL796"/>
      <c r="AM796"/>
      <c r="AN796"/>
      <c r="AO796"/>
    </row>
    <row r="797" spans="1:41" s="2" customFormat="1" x14ac:dyDescent="0.15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  <c r="AA797"/>
      <c r="AB797"/>
      <c r="AC797"/>
      <c r="AD797"/>
      <c r="AE797"/>
      <c r="AF797"/>
      <c r="AG797"/>
      <c r="AH797"/>
      <c r="AI797"/>
      <c r="AJ797"/>
      <c r="AK797"/>
      <c r="AL797"/>
      <c r="AM797"/>
      <c r="AN797"/>
      <c r="AO797"/>
    </row>
    <row r="798" spans="1:41" s="2" customFormat="1" x14ac:dyDescent="0.15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  <c r="Y798"/>
      <c r="Z798"/>
      <c r="AA798"/>
      <c r="AB798"/>
      <c r="AC798"/>
      <c r="AD798"/>
      <c r="AE798"/>
      <c r="AF798"/>
      <c r="AG798"/>
      <c r="AH798"/>
      <c r="AI798"/>
      <c r="AJ798"/>
      <c r="AK798"/>
      <c r="AL798"/>
      <c r="AM798"/>
      <c r="AN798"/>
      <c r="AO798"/>
    </row>
    <row r="799" spans="1:41" s="2" customFormat="1" x14ac:dyDescent="0.15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  <c r="Y799"/>
      <c r="Z799"/>
      <c r="AA799"/>
      <c r="AB799"/>
      <c r="AC799"/>
      <c r="AD799"/>
      <c r="AE799"/>
      <c r="AF799"/>
      <c r="AG799"/>
      <c r="AH799"/>
      <c r="AI799"/>
      <c r="AJ799"/>
      <c r="AK799"/>
      <c r="AL799"/>
      <c r="AM799"/>
      <c r="AN799"/>
      <c r="AO799"/>
    </row>
    <row r="800" spans="1:41" s="2" customFormat="1" x14ac:dyDescent="0.15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  <c r="Y800"/>
      <c r="Z800"/>
      <c r="AA800"/>
      <c r="AB800"/>
      <c r="AC800"/>
      <c r="AD800"/>
      <c r="AE800"/>
      <c r="AF800"/>
      <c r="AG800"/>
      <c r="AH800"/>
      <c r="AI800"/>
      <c r="AJ800"/>
      <c r="AK800"/>
      <c r="AL800"/>
      <c r="AM800"/>
      <c r="AN800"/>
      <c r="AO800"/>
    </row>
    <row r="801" spans="1:41" s="2" customFormat="1" x14ac:dyDescent="0.15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  <c r="Y801"/>
      <c r="Z801"/>
      <c r="AA801"/>
      <c r="AB801"/>
      <c r="AC801"/>
      <c r="AD801"/>
      <c r="AE801"/>
      <c r="AF801"/>
      <c r="AG801"/>
      <c r="AH801"/>
      <c r="AI801"/>
      <c r="AJ801"/>
      <c r="AK801"/>
      <c r="AL801"/>
      <c r="AM801"/>
      <c r="AN801"/>
      <c r="AO801"/>
    </row>
    <row r="802" spans="1:41" s="2" customFormat="1" x14ac:dyDescent="0.15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  <c r="Y802"/>
      <c r="Z802"/>
      <c r="AA802"/>
      <c r="AB802"/>
      <c r="AC802"/>
      <c r="AD802"/>
      <c r="AE802"/>
      <c r="AF802"/>
      <c r="AG802"/>
      <c r="AH802"/>
      <c r="AI802"/>
      <c r="AJ802"/>
      <c r="AK802"/>
      <c r="AL802"/>
      <c r="AM802"/>
      <c r="AN802"/>
      <c r="AO802"/>
    </row>
    <row r="803" spans="1:41" s="2" customFormat="1" x14ac:dyDescent="0.15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  <c r="Y803"/>
      <c r="Z803"/>
      <c r="AA803"/>
      <c r="AB803"/>
      <c r="AC803"/>
      <c r="AD803"/>
      <c r="AE803"/>
      <c r="AF803"/>
      <c r="AG803"/>
      <c r="AH803"/>
      <c r="AI803"/>
      <c r="AJ803"/>
      <c r="AK803"/>
      <c r="AL803"/>
      <c r="AM803"/>
      <c r="AN803"/>
      <c r="AO803"/>
    </row>
    <row r="804" spans="1:41" s="2" customFormat="1" x14ac:dyDescent="0.15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  <c r="Y804"/>
      <c r="Z804"/>
      <c r="AA804"/>
      <c r="AB804"/>
      <c r="AC804"/>
      <c r="AD804"/>
      <c r="AE804"/>
      <c r="AF804"/>
      <c r="AG804"/>
      <c r="AH804"/>
      <c r="AI804"/>
      <c r="AJ804"/>
      <c r="AK804"/>
      <c r="AL804"/>
      <c r="AM804"/>
      <c r="AN804"/>
      <c r="AO804"/>
    </row>
    <row r="805" spans="1:41" s="2" customFormat="1" x14ac:dyDescent="0.15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  <c r="Y805"/>
      <c r="Z805"/>
      <c r="AA805"/>
      <c r="AB805"/>
      <c r="AC805"/>
      <c r="AD805"/>
      <c r="AE805"/>
      <c r="AF805"/>
      <c r="AG805"/>
      <c r="AH805"/>
      <c r="AI805"/>
      <c r="AJ805"/>
      <c r="AK805"/>
      <c r="AL805"/>
      <c r="AM805"/>
      <c r="AN805"/>
      <c r="AO805"/>
    </row>
    <row r="806" spans="1:41" s="2" customFormat="1" x14ac:dyDescent="0.15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  <c r="AJ806"/>
      <c r="AK806"/>
      <c r="AL806"/>
      <c r="AM806"/>
      <c r="AN806"/>
      <c r="AO806"/>
    </row>
    <row r="807" spans="1:41" s="2" customFormat="1" x14ac:dyDescent="0.15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  <c r="Y807"/>
      <c r="Z807"/>
      <c r="AA807"/>
      <c r="AB807"/>
      <c r="AC807"/>
      <c r="AD807"/>
      <c r="AE807"/>
      <c r="AF807"/>
      <c r="AG807"/>
      <c r="AH807"/>
      <c r="AI807"/>
      <c r="AJ807"/>
      <c r="AK807"/>
      <c r="AL807"/>
      <c r="AM807"/>
      <c r="AN807"/>
      <c r="AO807"/>
    </row>
    <row r="808" spans="1:41" s="2" customFormat="1" x14ac:dyDescent="0.15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  <c r="AO808"/>
    </row>
    <row r="809" spans="1:41" s="2" customFormat="1" x14ac:dyDescent="0.15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  <c r="Y809"/>
      <c r="Z809"/>
      <c r="AA809"/>
      <c r="AB809"/>
      <c r="AC809"/>
      <c r="AD809"/>
      <c r="AE809"/>
      <c r="AF809"/>
      <c r="AG809"/>
      <c r="AH809"/>
      <c r="AI809"/>
      <c r="AJ809"/>
      <c r="AK809"/>
      <c r="AL809"/>
      <c r="AM809"/>
      <c r="AN809"/>
      <c r="AO809"/>
    </row>
    <row r="810" spans="1:41" s="2" customFormat="1" x14ac:dyDescent="0.15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  <c r="Y810"/>
      <c r="Z810"/>
      <c r="AA810"/>
      <c r="AB810"/>
      <c r="AC810"/>
      <c r="AD810"/>
      <c r="AE810"/>
      <c r="AF810"/>
      <c r="AG810"/>
      <c r="AH810"/>
      <c r="AI810"/>
      <c r="AJ810"/>
      <c r="AK810"/>
      <c r="AL810"/>
      <c r="AM810"/>
      <c r="AN810"/>
      <c r="AO810"/>
    </row>
    <row r="811" spans="1:41" s="2" customFormat="1" x14ac:dyDescent="0.15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  <c r="Y811"/>
      <c r="Z811"/>
      <c r="AA811"/>
      <c r="AB811"/>
      <c r="AC811"/>
      <c r="AD811"/>
      <c r="AE811"/>
      <c r="AF811"/>
      <c r="AG811"/>
      <c r="AH811"/>
      <c r="AI811"/>
      <c r="AJ811"/>
      <c r="AK811"/>
      <c r="AL811"/>
      <c r="AM811"/>
      <c r="AN811"/>
      <c r="AO811"/>
    </row>
    <row r="812" spans="1:41" s="2" customFormat="1" x14ac:dyDescent="0.15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  <c r="Y812"/>
      <c r="Z812"/>
      <c r="AA812"/>
      <c r="AB812"/>
      <c r="AC812"/>
      <c r="AD812"/>
      <c r="AE812"/>
      <c r="AF812"/>
      <c r="AG812"/>
      <c r="AH812"/>
      <c r="AI812"/>
      <c r="AJ812"/>
      <c r="AK812"/>
      <c r="AL812"/>
      <c r="AM812"/>
      <c r="AN812"/>
      <c r="AO812"/>
    </row>
    <row r="813" spans="1:41" s="2" customFormat="1" x14ac:dyDescent="0.15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  <c r="Y813"/>
      <c r="Z813"/>
      <c r="AA813"/>
      <c r="AB813"/>
      <c r="AC813"/>
      <c r="AD813"/>
      <c r="AE813"/>
      <c r="AF813"/>
      <c r="AG813"/>
      <c r="AH813"/>
      <c r="AI813"/>
      <c r="AJ813"/>
      <c r="AK813"/>
      <c r="AL813"/>
      <c r="AM813"/>
      <c r="AN813"/>
      <c r="AO813"/>
    </row>
    <row r="814" spans="1:41" s="2" customFormat="1" x14ac:dyDescent="0.15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  <c r="Y814"/>
      <c r="Z814"/>
      <c r="AA814"/>
      <c r="AB814"/>
      <c r="AC814"/>
      <c r="AD814"/>
      <c r="AE814"/>
      <c r="AF814"/>
      <c r="AG814"/>
      <c r="AH814"/>
      <c r="AI814"/>
      <c r="AJ814"/>
      <c r="AK814"/>
      <c r="AL814"/>
      <c r="AM814"/>
      <c r="AN814"/>
      <c r="AO814"/>
    </row>
    <row r="815" spans="1:41" s="2" customFormat="1" x14ac:dyDescent="0.15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  <c r="Y815"/>
      <c r="Z815"/>
      <c r="AA815"/>
      <c r="AB815"/>
      <c r="AC815"/>
      <c r="AD815"/>
      <c r="AE815"/>
      <c r="AF815"/>
      <c r="AG815"/>
      <c r="AH815"/>
      <c r="AI815"/>
      <c r="AJ815"/>
      <c r="AK815"/>
      <c r="AL815"/>
      <c r="AM815"/>
      <c r="AN815"/>
      <c r="AO815"/>
    </row>
    <row r="816" spans="1:41" s="2" customFormat="1" x14ac:dyDescent="0.15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  <c r="Y816"/>
      <c r="Z816"/>
      <c r="AA816"/>
      <c r="AB816"/>
      <c r="AC816"/>
      <c r="AD816"/>
      <c r="AE816"/>
      <c r="AF816"/>
      <c r="AG816"/>
      <c r="AH816"/>
      <c r="AI816"/>
      <c r="AJ816"/>
      <c r="AK816"/>
      <c r="AL816"/>
      <c r="AM816"/>
      <c r="AN816"/>
      <c r="AO816"/>
    </row>
    <row r="817" spans="1:41" s="2" customFormat="1" x14ac:dyDescent="0.15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  <c r="Y817"/>
      <c r="Z817"/>
      <c r="AA817"/>
      <c r="AB817"/>
      <c r="AC817"/>
      <c r="AD817"/>
      <c r="AE817"/>
      <c r="AF817"/>
      <c r="AG817"/>
      <c r="AH817"/>
      <c r="AI817"/>
      <c r="AJ817"/>
      <c r="AK817"/>
      <c r="AL817"/>
      <c r="AM817"/>
      <c r="AN817"/>
      <c r="AO817"/>
    </row>
    <row r="818" spans="1:41" s="2" customFormat="1" x14ac:dyDescent="0.15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  <c r="Y818"/>
      <c r="Z818"/>
      <c r="AA818"/>
      <c r="AB818"/>
      <c r="AC818"/>
      <c r="AD818"/>
      <c r="AE818"/>
      <c r="AF818"/>
      <c r="AG818"/>
      <c r="AH818"/>
      <c r="AI818"/>
      <c r="AJ818"/>
      <c r="AK818"/>
      <c r="AL818"/>
      <c r="AM818"/>
      <c r="AN818"/>
      <c r="AO818"/>
    </row>
    <row r="819" spans="1:41" s="2" customFormat="1" x14ac:dyDescent="0.15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  <c r="Y819"/>
      <c r="Z819"/>
      <c r="AA819"/>
      <c r="AB819"/>
      <c r="AC819"/>
      <c r="AD819"/>
      <c r="AE819"/>
      <c r="AF819"/>
      <c r="AG819"/>
      <c r="AH819"/>
      <c r="AI819"/>
      <c r="AJ819"/>
      <c r="AK819"/>
      <c r="AL819"/>
      <c r="AM819"/>
      <c r="AN819"/>
      <c r="AO819"/>
    </row>
    <row r="820" spans="1:41" s="2" customFormat="1" x14ac:dyDescent="0.15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  <c r="Y820"/>
      <c r="Z820"/>
      <c r="AA820"/>
      <c r="AB820"/>
      <c r="AC820"/>
      <c r="AD820"/>
      <c r="AE820"/>
      <c r="AF820"/>
      <c r="AG820"/>
      <c r="AH820"/>
      <c r="AI820"/>
      <c r="AJ820"/>
      <c r="AK820"/>
      <c r="AL820"/>
      <c r="AM820"/>
      <c r="AN820"/>
      <c r="AO820"/>
    </row>
    <row r="821" spans="1:41" s="2" customFormat="1" x14ac:dyDescent="0.15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  <c r="Y821"/>
      <c r="Z821"/>
      <c r="AA821"/>
      <c r="AB821"/>
      <c r="AC821"/>
      <c r="AD821"/>
      <c r="AE821"/>
      <c r="AF821"/>
      <c r="AG821"/>
      <c r="AH821"/>
      <c r="AI821"/>
      <c r="AJ821"/>
      <c r="AK821"/>
      <c r="AL821"/>
      <c r="AM821"/>
      <c r="AN821"/>
      <c r="AO821"/>
    </row>
    <row r="822" spans="1:41" s="2" customFormat="1" x14ac:dyDescent="0.15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  <c r="Y822"/>
      <c r="Z822"/>
      <c r="AA822"/>
      <c r="AB822"/>
      <c r="AC822"/>
      <c r="AD822"/>
      <c r="AE822"/>
      <c r="AF822"/>
      <c r="AG822"/>
      <c r="AH822"/>
      <c r="AI822"/>
      <c r="AJ822"/>
      <c r="AK822"/>
      <c r="AL822"/>
      <c r="AM822"/>
      <c r="AN822"/>
      <c r="AO822"/>
    </row>
    <row r="823" spans="1:41" s="2" customFormat="1" x14ac:dyDescent="0.15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  <c r="Y823"/>
      <c r="Z823"/>
      <c r="AA823"/>
      <c r="AB823"/>
      <c r="AC823"/>
      <c r="AD823"/>
      <c r="AE823"/>
      <c r="AF823"/>
      <c r="AG823"/>
      <c r="AH823"/>
      <c r="AI823"/>
      <c r="AJ823"/>
      <c r="AK823"/>
      <c r="AL823"/>
      <c r="AM823"/>
      <c r="AN823"/>
      <c r="AO823"/>
    </row>
    <row r="824" spans="1:41" s="2" customFormat="1" x14ac:dyDescent="0.15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  <c r="Y824"/>
      <c r="Z824"/>
      <c r="AA824"/>
      <c r="AB824"/>
      <c r="AC824"/>
      <c r="AD824"/>
      <c r="AE824"/>
      <c r="AF824"/>
      <c r="AG824"/>
      <c r="AH824"/>
      <c r="AI824"/>
      <c r="AJ824"/>
      <c r="AK824"/>
      <c r="AL824"/>
      <c r="AM824"/>
      <c r="AN824"/>
      <c r="AO824"/>
    </row>
    <row r="825" spans="1:41" s="2" customFormat="1" x14ac:dyDescent="0.15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  <c r="Y825"/>
      <c r="Z825"/>
      <c r="AA825"/>
      <c r="AB825"/>
      <c r="AC825"/>
      <c r="AD825"/>
      <c r="AE825"/>
      <c r="AF825"/>
      <c r="AG825"/>
      <c r="AH825"/>
      <c r="AI825"/>
      <c r="AJ825"/>
      <c r="AK825"/>
      <c r="AL825"/>
      <c r="AM825"/>
      <c r="AN825"/>
      <c r="AO825"/>
    </row>
    <row r="826" spans="1:41" s="2" customFormat="1" x14ac:dyDescent="0.15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  <c r="Y826"/>
      <c r="Z826"/>
      <c r="AA826"/>
      <c r="AB826"/>
      <c r="AC826"/>
      <c r="AD826"/>
      <c r="AE826"/>
      <c r="AF826"/>
      <c r="AG826"/>
      <c r="AH826"/>
      <c r="AI826"/>
      <c r="AJ826"/>
      <c r="AK826"/>
      <c r="AL826"/>
      <c r="AM826"/>
      <c r="AN826"/>
      <c r="AO826"/>
    </row>
    <row r="827" spans="1:41" s="2" customFormat="1" x14ac:dyDescent="0.15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  <c r="Y827"/>
      <c r="Z827"/>
      <c r="AA827"/>
      <c r="AB827"/>
      <c r="AC827"/>
      <c r="AD827"/>
      <c r="AE827"/>
      <c r="AF827"/>
      <c r="AG827"/>
      <c r="AH827"/>
      <c r="AI827"/>
      <c r="AJ827"/>
      <c r="AK827"/>
      <c r="AL827"/>
      <c r="AM827"/>
      <c r="AN827"/>
      <c r="AO827"/>
    </row>
    <row r="828" spans="1:41" s="2" customFormat="1" x14ac:dyDescent="0.15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  <c r="Y828"/>
      <c r="Z828"/>
      <c r="AA828"/>
      <c r="AB828"/>
      <c r="AC828"/>
      <c r="AD828"/>
      <c r="AE828"/>
      <c r="AF828"/>
      <c r="AG828"/>
      <c r="AH828"/>
      <c r="AI828"/>
      <c r="AJ828"/>
      <c r="AK828"/>
      <c r="AL828"/>
      <c r="AM828"/>
      <c r="AN828"/>
      <c r="AO828"/>
    </row>
    <row r="829" spans="1:41" s="2" customFormat="1" x14ac:dyDescent="0.15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  <c r="Y829"/>
      <c r="Z829"/>
      <c r="AA829"/>
      <c r="AB829"/>
      <c r="AC829"/>
      <c r="AD829"/>
      <c r="AE829"/>
      <c r="AF829"/>
      <c r="AG829"/>
      <c r="AH829"/>
      <c r="AI829"/>
      <c r="AJ829"/>
      <c r="AK829"/>
      <c r="AL829"/>
      <c r="AM829"/>
      <c r="AN829"/>
      <c r="AO829"/>
    </row>
    <row r="830" spans="1:41" s="2" customFormat="1" x14ac:dyDescent="0.15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  <c r="Y830"/>
      <c r="Z830"/>
      <c r="AA830"/>
      <c r="AB830"/>
      <c r="AC830"/>
      <c r="AD830"/>
      <c r="AE830"/>
      <c r="AF830"/>
      <c r="AG830"/>
      <c r="AH830"/>
      <c r="AI830"/>
      <c r="AJ830"/>
      <c r="AK830"/>
      <c r="AL830"/>
      <c r="AM830"/>
      <c r="AN830"/>
      <c r="AO830"/>
    </row>
    <row r="831" spans="1:41" s="2" customFormat="1" x14ac:dyDescent="0.15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  <c r="Y831"/>
      <c r="Z831"/>
      <c r="AA831"/>
      <c r="AB831"/>
      <c r="AC831"/>
      <c r="AD831"/>
      <c r="AE831"/>
      <c r="AF831"/>
      <c r="AG831"/>
      <c r="AH831"/>
      <c r="AI831"/>
      <c r="AJ831"/>
      <c r="AK831"/>
      <c r="AL831"/>
      <c r="AM831"/>
      <c r="AN831"/>
      <c r="AO831"/>
    </row>
    <row r="832" spans="1:41" s="2" customFormat="1" x14ac:dyDescent="0.15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  <c r="Y832"/>
      <c r="Z832"/>
      <c r="AA832"/>
      <c r="AB832"/>
      <c r="AC832"/>
      <c r="AD832"/>
      <c r="AE832"/>
      <c r="AF832"/>
      <c r="AG832"/>
      <c r="AH832"/>
      <c r="AI832"/>
      <c r="AJ832"/>
      <c r="AK832"/>
      <c r="AL832"/>
      <c r="AM832"/>
      <c r="AN832"/>
      <c r="AO832"/>
    </row>
    <row r="833" spans="1:41" s="2" customFormat="1" x14ac:dyDescent="0.15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  <c r="Y833"/>
      <c r="Z833"/>
      <c r="AA833"/>
      <c r="AB833"/>
      <c r="AC833"/>
      <c r="AD833"/>
      <c r="AE833"/>
      <c r="AF833"/>
      <c r="AG833"/>
      <c r="AH833"/>
      <c r="AI833"/>
      <c r="AJ833"/>
      <c r="AK833"/>
      <c r="AL833"/>
      <c r="AM833"/>
      <c r="AN833"/>
      <c r="AO833"/>
    </row>
    <row r="834" spans="1:41" s="2" customFormat="1" x14ac:dyDescent="0.15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  <c r="Y834"/>
      <c r="Z834"/>
      <c r="AA834"/>
      <c r="AB834"/>
      <c r="AC834"/>
      <c r="AD834"/>
      <c r="AE834"/>
      <c r="AF834"/>
      <c r="AG834"/>
      <c r="AH834"/>
      <c r="AI834"/>
      <c r="AJ834"/>
      <c r="AK834"/>
      <c r="AL834"/>
      <c r="AM834"/>
      <c r="AN834"/>
      <c r="AO834"/>
    </row>
    <row r="835" spans="1:41" s="2" customFormat="1" x14ac:dyDescent="0.15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  <c r="Y835"/>
      <c r="Z835"/>
      <c r="AA835"/>
      <c r="AB835"/>
      <c r="AC835"/>
      <c r="AD835"/>
      <c r="AE835"/>
      <c r="AF835"/>
      <c r="AG835"/>
      <c r="AH835"/>
      <c r="AI835"/>
      <c r="AJ835"/>
      <c r="AK835"/>
      <c r="AL835"/>
      <c r="AM835"/>
      <c r="AN835"/>
      <c r="AO835"/>
    </row>
    <row r="836" spans="1:41" s="2" customFormat="1" x14ac:dyDescent="0.15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  <c r="Y836"/>
      <c r="Z836"/>
      <c r="AA836"/>
      <c r="AB836"/>
      <c r="AC836"/>
      <c r="AD836"/>
      <c r="AE836"/>
      <c r="AF836"/>
      <c r="AG836"/>
      <c r="AH836"/>
      <c r="AI836"/>
      <c r="AJ836"/>
      <c r="AK836"/>
      <c r="AL836"/>
      <c r="AM836"/>
      <c r="AN836"/>
      <c r="AO836"/>
    </row>
    <row r="837" spans="1:41" s="2" customFormat="1" x14ac:dyDescent="0.15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  <c r="Y837"/>
      <c r="Z837"/>
      <c r="AA837"/>
      <c r="AB837"/>
      <c r="AC837"/>
      <c r="AD837"/>
      <c r="AE837"/>
      <c r="AF837"/>
      <c r="AG837"/>
      <c r="AH837"/>
      <c r="AI837"/>
      <c r="AJ837"/>
      <c r="AK837"/>
      <c r="AL837"/>
      <c r="AM837"/>
      <c r="AN837"/>
      <c r="AO837"/>
    </row>
    <row r="838" spans="1:41" s="2" customFormat="1" x14ac:dyDescent="0.15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  <c r="Y838"/>
      <c r="Z838"/>
      <c r="AA838"/>
      <c r="AB838"/>
      <c r="AC838"/>
      <c r="AD838"/>
      <c r="AE838"/>
      <c r="AF838"/>
      <c r="AG838"/>
      <c r="AH838"/>
      <c r="AI838"/>
      <c r="AJ838"/>
      <c r="AK838"/>
      <c r="AL838"/>
      <c r="AM838"/>
      <c r="AN838"/>
      <c r="AO838"/>
    </row>
    <row r="839" spans="1:41" s="2" customFormat="1" x14ac:dyDescent="0.15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  <c r="Y839"/>
      <c r="Z839"/>
      <c r="AA839"/>
      <c r="AB839"/>
      <c r="AC839"/>
      <c r="AD839"/>
      <c r="AE839"/>
      <c r="AF839"/>
      <c r="AG839"/>
      <c r="AH839"/>
      <c r="AI839"/>
      <c r="AJ839"/>
      <c r="AK839"/>
      <c r="AL839"/>
      <c r="AM839"/>
      <c r="AN839"/>
      <c r="AO839"/>
    </row>
    <row r="840" spans="1:41" s="2" customFormat="1" x14ac:dyDescent="0.15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  <c r="Y840"/>
      <c r="Z840"/>
      <c r="AA840"/>
      <c r="AB840"/>
      <c r="AC840"/>
      <c r="AD840"/>
      <c r="AE840"/>
      <c r="AF840"/>
      <c r="AG840"/>
      <c r="AH840"/>
      <c r="AI840"/>
      <c r="AJ840"/>
      <c r="AK840"/>
      <c r="AL840"/>
      <c r="AM840"/>
      <c r="AN840"/>
      <c r="AO840"/>
    </row>
    <row r="841" spans="1:41" s="2" customFormat="1" x14ac:dyDescent="0.15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  <c r="Y841"/>
      <c r="Z841"/>
      <c r="AA841"/>
      <c r="AB841"/>
      <c r="AC841"/>
      <c r="AD841"/>
      <c r="AE841"/>
      <c r="AF841"/>
      <c r="AG841"/>
      <c r="AH841"/>
      <c r="AI841"/>
      <c r="AJ841"/>
      <c r="AK841"/>
      <c r="AL841"/>
      <c r="AM841"/>
      <c r="AN841"/>
      <c r="AO841"/>
    </row>
    <row r="842" spans="1:41" s="2" customFormat="1" x14ac:dyDescent="0.15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  <c r="Y842"/>
      <c r="Z842"/>
      <c r="AA842"/>
      <c r="AB842"/>
      <c r="AC842"/>
      <c r="AD842"/>
      <c r="AE842"/>
      <c r="AF842"/>
      <c r="AG842"/>
      <c r="AH842"/>
      <c r="AI842"/>
      <c r="AJ842"/>
      <c r="AK842"/>
      <c r="AL842"/>
      <c r="AM842"/>
      <c r="AN842"/>
      <c r="AO842"/>
    </row>
    <row r="843" spans="1:41" s="2" customFormat="1" x14ac:dyDescent="0.15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  <c r="Y843"/>
      <c r="Z843"/>
      <c r="AA843"/>
      <c r="AB843"/>
      <c r="AC843"/>
      <c r="AD843"/>
      <c r="AE843"/>
      <c r="AF843"/>
      <c r="AG843"/>
      <c r="AH843"/>
      <c r="AI843"/>
      <c r="AJ843"/>
      <c r="AK843"/>
      <c r="AL843"/>
      <c r="AM843"/>
      <c r="AN843"/>
      <c r="AO843"/>
    </row>
  </sheetData>
  <mergeCells count="3">
    <mergeCell ref="A1:P1"/>
    <mergeCell ref="B4:G4"/>
    <mergeCell ref="J4:M4"/>
  </mergeCells>
  <phoneticPr fontId="14" type="noConversion"/>
  <pageMargins left="0.7" right="0.7" top="0.75" bottom="0.75" header="0.3" footer="0.3"/>
  <pageSetup paperSize="5" orientation="landscape" r:id="rId1"/>
  <rowBreaks count="5" manualBreakCount="5">
    <brk id="32" max="16383" man="1"/>
    <brk id="71" max="16383" man="1"/>
    <brk id="110" max="16383" man="1"/>
    <brk id="136" max="16383" man="1"/>
    <brk id="17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8"/>
  <sheetViews>
    <sheetView showGridLines="0" workbookViewId="0">
      <selection activeCell="M17" sqref="M17"/>
    </sheetView>
  </sheetViews>
  <sheetFormatPr defaultColWidth="9" defaultRowHeight="15" x14ac:dyDescent="0.2"/>
  <cols>
    <col min="1" max="8" width="9" style="46"/>
    <col min="9" max="9" width="15.25" style="46" customWidth="1"/>
    <col min="10" max="16384" width="9" style="46"/>
  </cols>
  <sheetData>
    <row r="1" spans="1:9" ht="15.75" x14ac:dyDescent="0.25">
      <c r="A1" s="48" t="s">
        <v>79</v>
      </c>
      <c r="B1" s="47"/>
      <c r="C1" s="47"/>
      <c r="D1" s="47"/>
      <c r="E1" s="47"/>
      <c r="F1" s="47"/>
      <c r="G1" s="47"/>
      <c r="H1" s="47"/>
      <c r="I1" s="47"/>
    </row>
    <row r="2" spans="1:9" x14ac:dyDescent="0.2">
      <c r="A2" s="47"/>
      <c r="B2" s="47"/>
      <c r="C2" s="47"/>
      <c r="D2" s="47"/>
      <c r="E2" s="47"/>
      <c r="F2" s="47"/>
      <c r="G2" s="47"/>
      <c r="H2" s="47"/>
      <c r="I2" s="47"/>
    </row>
    <row r="3" spans="1:9" ht="14.45" customHeight="1" x14ac:dyDescent="0.2">
      <c r="A3" s="47" t="s">
        <v>62</v>
      </c>
      <c r="B3" s="47"/>
      <c r="C3" s="47"/>
      <c r="D3" s="47"/>
      <c r="E3" s="47"/>
      <c r="F3" s="47"/>
      <c r="G3" s="47"/>
      <c r="H3" s="47"/>
      <c r="I3" s="47"/>
    </row>
    <row r="4" spans="1:9" ht="14.45" customHeight="1" x14ac:dyDescent="0.2">
      <c r="A4" s="47" t="s">
        <v>63</v>
      </c>
      <c r="B4" s="47"/>
      <c r="C4" s="47"/>
      <c r="D4" s="47"/>
      <c r="E4" s="47"/>
      <c r="F4" s="47"/>
      <c r="G4" s="47"/>
      <c r="H4" s="47"/>
      <c r="I4" s="47"/>
    </row>
    <row r="5" spans="1:9" ht="14.45" customHeight="1" x14ac:dyDescent="0.2">
      <c r="A5" s="47"/>
      <c r="B5" s="47"/>
      <c r="C5" s="47"/>
      <c r="D5" s="47"/>
      <c r="E5" s="47"/>
      <c r="F5" s="47"/>
      <c r="G5" s="47"/>
      <c r="H5" s="47"/>
      <c r="I5" s="47"/>
    </row>
    <row r="6" spans="1:9" s="47" customFormat="1" ht="14.45" customHeight="1" x14ac:dyDescent="0.2">
      <c r="A6" s="47" t="s">
        <v>64</v>
      </c>
    </row>
    <row r="7" spans="1:9" s="47" customFormat="1" ht="14.45" customHeight="1" x14ac:dyDescent="0.2">
      <c r="A7" s="47" t="s">
        <v>65</v>
      </c>
    </row>
    <row r="8" spans="1:9" ht="14.45" customHeight="1" x14ac:dyDescent="0.2">
      <c r="A8" s="47"/>
      <c r="B8" s="47"/>
      <c r="C8" s="47"/>
      <c r="D8" s="47"/>
      <c r="E8" s="47"/>
      <c r="F8" s="47"/>
      <c r="G8" s="47"/>
      <c r="H8" s="47"/>
      <c r="I8" s="47"/>
    </row>
    <row r="9" spans="1:9" s="47" customFormat="1" ht="14.45" customHeight="1" x14ac:dyDescent="0.2">
      <c r="A9" s="47" t="s">
        <v>66</v>
      </c>
    </row>
    <row r="10" spans="1:9" s="47" customFormat="1" ht="14.45" customHeight="1" x14ac:dyDescent="0.2">
      <c r="A10" s="47" t="s">
        <v>67</v>
      </c>
    </row>
    <row r="11" spans="1:9" s="47" customFormat="1" ht="14.45" customHeight="1" x14ac:dyDescent="0.2"/>
    <row r="12" spans="1:9" s="47" customFormat="1" ht="14.45" customHeight="1" x14ac:dyDescent="0.2">
      <c r="A12" s="47" t="s">
        <v>69</v>
      </c>
    </row>
    <row r="13" spans="1:9" ht="14.45" customHeight="1" x14ac:dyDescent="0.2">
      <c r="A13" s="47" t="s">
        <v>70</v>
      </c>
      <c r="B13" s="47"/>
      <c r="C13" s="47"/>
      <c r="D13" s="47"/>
      <c r="E13" s="47"/>
      <c r="F13" s="47"/>
      <c r="G13" s="47"/>
      <c r="H13" s="47"/>
      <c r="I13" s="47"/>
    </row>
    <row r="14" spans="1:9" ht="14.45" customHeight="1" x14ac:dyDescent="0.2">
      <c r="A14" s="49"/>
      <c r="B14" s="47"/>
      <c r="C14" s="47"/>
      <c r="D14" s="47"/>
      <c r="E14" s="47"/>
      <c r="F14" s="47"/>
      <c r="G14" s="47"/>
      <c r="H14" s="47"/>
      <c r="I14" s="47"/>
    </row>
    <row r="15" spans="1:9" s="47" customFormat="1" ht="14.45" customHeight="1" x14ac:dyDescent="0.2">
      <c r="A15" s="47" t="s">
        <v>68</v>
      </c>
    </row>
    <row r="16" spans="1:9" s="47" customFormat="1" ht="14.45" customHeight="1" x14ac:dyDescent="0.2">
      <c r="A16" s="47" t="s">
        <v>71</v>
      </c>
    </row>
    <row r="17" spans="1:9" ht="14.45" customHeight="1" x14ac:dyDescent="0.2">
      <c r="A17" s="47" t="s">
        <v>72</v>
      </c>
      <c r="B17" s="47"/>
      <c r="C17" s="47"/>
      <c r="D17" s="47"/>
      <c r="E17" s="47"/>
      <c r="F17" s="47"/>
      <c r="G17" s="47"/>
      <c r="H17" s="47"/>
      <c r="I17" s="47"/>
    </row>
    <row r="18" spans="1:9" ht="14.45" customHeight="1" x14ac:dyDescent="0.2">
      <c r="A18" s="47" t="s">
        <v>73</v>
      </c>
      <c r="B18" s="47"/>
      <c r="C18" s="47"/>
      <c r="D18" s="47"/>
      <c r="E18" s="47"/>
      <c r="F18" s="47"/>
      <c r="G18" s="47"/>
      <c r="H18" s="47"/>
      <c r="I18" s="47"/>
    </row>
    <row r="19" spans="1:9" ht="14.45" customHeight="1" x14ac:dyDescent="0.2">
      <c r="A19" s="49"/>
      <c r="B19" s="47"/>
      <c r="C19" s="47"/>
      <c r="D19" s="47"/>
      <c r="E19" s="47"/>
      <c r="F19" s="47"/>
      <c r="G19" s="47"/>
      <c r="H19" s="47"/>
      <c r="I19" s="47"/>
    </row>
    <row r="20" spans="1:9" s="47" customFormat="1" ht="14.45" customHeight="1" x14ac:dyDescent="0.2">
      <c r="A20" s="47" t="s">
        <v>74</v>
      </c>
    </row>
    <row r="21" spans="1:9" s="47" customFormat="1" ht="14.45" customHeight="1" x14ac:dyDescent="0.2">
      <c r="A21" s="47" t="s">
        <v>75</v>
      </c>
    </row>
    <row r="22" spans="1:9" s="47" customFormat="1" ht="14.45" customHeight="1" x14ac:dyDescent="0.2"/>
    <row r="23" spans="1:9" s="47" customFormat="1" ht="14.45" customHeight="1" x14ac:dyDescent="0.2">
      <c r="A23" s="47" t="s">
        <v>76</v>
      </c>
    </row>
    <row r="24" spans="1:9" s="47" customFormat="1" ht="14.45" customHeight="1" x14ac:dyDescent="0.2">
      <c r="A24" s="47" t="s">
        <v>77</v>
      </c>
    </row>
    <row r="25" spans="1:9" s="47" customFormat="1" ht="14.45" customHeight="1" x14ac:dyDescent="0.2"/>
    <row r="26" spans="1:9" s="47" customFormat="1" ht="14.45" customHeight="1" x14ac:dyDescent="0.2">
      <c r="A26" s="47" t="s">
        <v>60</v>
      </c>
    </row>
    <row r="27" spans="1:9" s="47" customFormat="1" ht="14.45" customHeight="1" x14ac:dyDescent="0.2"/>
    <row r="28" spans="1:9" s="47" customFormat="1" ht="14.45" customHeight="1" x14ac:dyDescent="0.2">
      <c r="A28" s="47" t="s">
        <v>61</v>
      </c>
    </row>
  </sheetData>
  <pageMargins left="0.7" right="0.7" top="0.75" bottom="0.75" header="0.3" footer="0.3"/>
  <pageSetup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1987-2001</vt:lpstr>
      <vt:lpstr> 2002-2008</vt:lpstr>
      <vt:lpstr>2009-2024 </vt:lpstr>
      <vt:lpstr>Notes</vt:lpstr>
      <vt:lpstr>'2009-2024 '!Print_Area</vt:lpstr>
      <vt:lpstr>Notes!Print_Area</vt:lpstr>
      <vt:lpstr>' 2002-2008'!Print_Titles</vt:lpstr>
      <vt:lpstr>'1987-2001'!Print_Titles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Carolyn Myers</cp:lastModifiedBy>
  <cp:lastPrinted>2024-06-13T16:04:13Z</cp:lastPrinted>
  <dcterms:created xsi:type="dcterms:W3CDTF">2001-12-19T20:40:01Z</dcterms:created>
  <dcterms:modified xsi:type="dcterms:W3CDTF">2025-08-05T17:09:16Z</dcterms:modified>
</cp:coreProperties>
</file>