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F990EA9F-B49C-4B14-A650-2F45C0DDB15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87-2001" sheetId="4" r:id="rId1"/>
    <sheet name=" 2002-2008" sheetId="8" r:id="rId2"/>
    <sheet name="2009-2026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'2009-2026 '!$A$1:$Q$32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2" i="9" l="1"/>
  <c r="L223" i="9" l="1"/>
  <c r="L224" i="9"/>
  <c r="J224" i="9"/>
  <c r="L225" i="9"/>
  <c r="J225" i="9"/>
  <c r="D226" i="9"/>
  <c r="L226" i="9"/>
  <c r="J226" i="9"/>
  <c r="J227" i="9"/>
  <c r="L227" i="9"/>
  <c r="Q230" i="9"/>
  <c r="Q231" i="9"/>
  <c r="Q232" i="9"/>
  <c r="L232" i="9"/>
  <c r="L231" i="9"/>
  <c r="L230" i="9"/>
  <c r="Q229" i="9"/>
  <c r="L229" i="9"/>
  <c r="Q216" i="9" l="1"/>
  <c r="Q217" i="9"/>
  <c r="Q218" i="9"/>
  <c r="Q219" i="9"/>
  <c r="Q220" i="9"/>
  <c r="Q221" i="9"/>
  <c r="Q222" i="9"/>
  <c r="Q223" i="9"/>
  <c r="Q224" i="9"/>
  <c r="Q225" i="9"/>
  <c r="Q226" i="9"/>
  <c r="Q227" i="9"/>
  <c r="F201" i="9"/>
  <c r="M214" i="9"/>
  <c r="L214" i="9"/>
  <c r="F214" i="9"/>
  <c r="Q214" i="9" l="1"/>
  <c r="Q213" i="9"/>
  <c r="Q212" i="9" l="1"/>
  <c r="Q210" i="9"/>
  <c r="Q211" i="9"/>
  <c r="Q136" i="9"/>
  <c r="Q152" i="9"/>
  <c r="Q153" i="9"/>
  <c r="Q154" i="9"/>
  <c r="Q155" i="9"/>
  <c r="Q156" i="9"/>
  <c r="Q157" i="9"/>
  <c r="Q158" i="9"/>
  <c r="Q159" i="9"/>
  <c r="Q160" i="9"/>
  <c r="Q161" i="9"/>
  <c r="Q162" i="9"/>
  <c r="Q151" i="9"/>
  <c r="Q207" i="9" l="1"/>
  <c r="Q209" i="9" l="1"/>
  <c r="Q208" i="9"/>
  <c r="Q135" i="9"/>
  <c r="Q116" i="9"/>
  <c r="Q9" i="9"/>
  <c r="Q10" i="9"/>
  <c r="Q11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2" i="9"/>
  <c r="Q113" i="9"/>
  <c r="Q114" i="9"/>
  <c r="Q115" i="9"/>
  <c r="Q117" i="9"/>
  <c r="Q118" i="9"/>
  <c r="Q119" i="9"/>
  <c r="Q120" i="9"/>
  <c r="Q121" i="9"/>
  <c r="Q122" i="9"/>
  <c r="Q123" i="9"/>
  <c r="Q125" i="9"/>
  <c r="Q126" i="9"/>
  <c r="Q127" i="9"/>
  <c r="Q128" i="9"/>
  <c r="Q129" i="9"/>
  <c r="Q130" i="9"/>
  <c r="Q131" i="9"/>
  <c r="Q132" i="9"/>
  <c r="Q133" i="9"/>
  <c r="Q134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3" i="9"/>
  <c r="Q205" i="9"/>
  <c r="Q206" i="9"/>
  <c r="Q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<sst xmlns="http://schemas.openxmlformats.org/spreadsheetml/2006/main" count="593" uniqueCount="86">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</sst>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  <numFmt numFmtId="169" formatCode="0.00000000000000000"/>
  </numFmts>
  <fonts count="16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  <xf numFmtId="0" fontId="15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wrapText="1"/>
    </xf>
  </cellStyleXfs>
  <cellXfs count="106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0" fontId="4" fillId="0" borderId="3" xfId="0" applyFont="1" applyBorder="1" applyAlignment="1">
      <alignment horizontal="center"/>
    </xf>
    <xf numFmtId="0" fontId="6" fillId="0" borderId="7" xfId="0" applyFont="1" applyBorder="1"/>
    <xf numFmtId="169" fontId="0" fillId="0" borderId="0" xfId="0" applyNumberFormat="1"/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  <xf numFmtId="164" fontId="6" fillId="0" borderId="0" xfId="3" applyFont="1" applyFill="1"/>
    <xf numFmtId="167" fontId="6" fillId="0" borderId="0" xfId="3" applyNumberFormat="1" applyFont="1" applyFill="1"/>
  </cellXfs>
  <cellStyles count="12">
    <cellStyle name="Comma" xfId="1" builtinId="3"/>
    <cellStyle name="Comma 2" xfId="11" xr:uid="{F3668BCA-02FA-4357-83E0-D54B742A49B7}"/>
    <cellStyle name="Comma 3" xfId="6" xr:uid="{90067C63-9686-4E43-9BCC-A688D1E6A507}"/>
    <cellStyle name="Normal" xfId="0" builtinId="0"/>
    <cellStyle name="Normal 2" xfId="8" xr:uid="{067C9003-77EC-4969-954F-896A2687A719}"/>
    <cellStyle name="Normal 3" xfId="9" xr:uid="{258725BF-73A9-415B-B540-DBAA51401BBC}"/>
    <cellStyle name="Normal 4" xfId="7" xr:uid="{D21FA7A8-41D4-473F-8CC9-4DBB491BD343}"/>
    <cellStyle name="Normal 5" xfId="4" xr:uid="{ADF62A68-AA9C-4C9B-AF4F-B34472430637}"/>
    <cellStyle name="Normal_A" xfId="2" xr:uid="{00000000-0005-0000-0000-000002000000}"/>
    <cellStyle name="Normal_Sheet1" xfId="3" xr:uid="{00000000-0005-0000-0000-000003000000}"/>
    <cellStyle name="Percent 2" xfId="10" xr:uid="{F05EF38E-8DE7-4381-891B-590C0217C3A2}"/>
    <cellStyle name="Percent 3" xfId="5" xr:uid="{B45493EB-FA82-4398-8251-ABBB15175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9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625" defaultRowHeight="12" x14ac:dyDescent="0.15"/>
  <cols>
    <col min="1" max="1" width="7.25" customWidth="1"/>
    <col min="2" max="12" width="8.625" customWidth="1"/>
    <col min="13" max="13" width="9.875" customWidth="1"/>
    <col min="14" max="14" width="11.75" customWidth="1"/>
    <col min="15" max="15" width="9.25" customWidth="1"/>
    <col min="17" max="17" width="1.625" customWidth="1"/>
    <col min="19" max="19" width="1.625" customWidth="1"/>
    <col min="20" max="20" width="8.625" customWidth="1"/>
    <col min="21" max="21" width="1.625" customWidth="1"/>
    <col min="22" max="22" width="8.625" customWidth="1"/>
    <col min="23" max="23" width="1.625" customWidth="1"/>
    <col min="24" max="24" width="10.625" customWidth="1"/>
    <col min="25" max="25" width="1.625" customWidth="1"/>
    <col min="26" max="26" width="13.625" customWidth="1"/>
    <col min="27" max="27" width="1.625" customWidth="1"/>
    <col min="28" max="28" width="10.625" customWidth="1"/>
    <col min="29" max="29" width="1.625" customWidth="1"/>
    <col min="31" max="31" width="1.625" customWidth="1"/>
    <col min="32" max="32" width="10.625" customWidth="1"/>
    <col min="33" max="33" width="1.625" customWidth="1"/>
    <col min="34" max="34" width="13.625" customWidth="1"/>
    <col min="35" max="35" width="1.625" customWidth="1"/>
    <col min="37" max="37" width="1.625" customWidth="1"/>
    <col min="39" max="39" width="1.625" customWidth="1"/>
    <col min="40" max="40" width="10.625" customWidth="1"/>
    <col min="41" max="41" width="1.625" customWidth="1"/>
  </cols>
  <sheetData>
    <row r="1" spans="1:18" s="31" customFormat="1" ht="15.75" customHeight="1" x14ac:dyDescent="0.1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4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1"/>
      <c r="Q3" s="1"/>
      <c r="R3" s="1"/>
    </row>
    <row r="4" spans="1:18" s="5" customFormat="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2">
      <c r="A5" s="6"/>
      <c r="B5" s="91" t="s">
        <v>1</v>
      </c>
      <c r="C5" s="92"/>
      <c r="D5" s="92"/>
      <c r="E5" s="92"/>
      <c r="F5" s="92"/>
      <c r="G5" s="93"/>
      <c r="H5" s="94" t="s">
        <v>2</v>
      </c>
      <c r="I5" s="95"/>
      <c r="J5" s="95"/>
      <c r="K5" s="95"/>
      <c r="L5" s="96"/>
      <c r="M5" s="6"/>
      <c r="N5" s="7"/>
      <c r="O5" s="6"/>
      <c r="P5" s="3"/>
      <c r="Q5" s="3"/>
      <c r="R5" s="3"/>
    </row>
    <row r="6" spans="1:18" s="5" customFormat="1" ht="12.75" x14ac:dyDescent="0.2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2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2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ht="12.75" x14ac:dyDescent="0.2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ht="12.75" x14ac:dyDescent="0.2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ht="12.75" x14ac:dyDescent="0.2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ht="12.75" x14ac:dyDescent="0.2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ht="12.75" x14ac:dyDescent="0.2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ht="12.75" x14ac:dyDescent="0.2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ht="12.75" x14ac:dyDescent="0.2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ht="12.75" x14ac:dyDescent="0.2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ht="12.75" x14ac:dyDescent="0.2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ht="12.75" x14ac:dyDescent="0.2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2.75" x14ac:dyDescent="0.2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ht="12.75" x14ac:dyDescent="0.2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ht="12.75" x14ac:dyDescent="0.2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ht="12.75" x14ac:dyDescent="0.2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ht="12.75" x14ac:dyDescent="0.2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ht="12.75" x14ac:dyDescent="0.2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ht="12.75" x14ac:dyDescent="0.2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ht="12.75" x14ac:dyDescent="0.2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ht="12.75" x14ac:dyDescent="0.2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ht="12.75" x14ac:dyDescent="0.2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ht="12.75" x14ac:dyDescent="0.2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ht="12.75" x14ac:dyDescent="0.2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ht="12.75" x14ac:dyDescent="0.2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2.75" x14ac:dyDescent="0.2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ht="12.75" x14ac:dyDescent="0.2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ht="12.75" x14ac:dyDescent="0.2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ht="12.75" x14ac:dyDescent="0.2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ht="12.75" x14ac:dyDescent="0.2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ht="12.75" x14ac:dyDescent="0.2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ht="12.75" x14ac:dyDescent="0.2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ht="12.75" x14ac:dyDescent="0.2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ht="12.75" x14ac:dyDescent="0.2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ht="12.75" x14ac:dyDescent="0.2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ht="12.75" x14ac:dyDescent="0.2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ht="12.75" x14ac:dyDescent="0.2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ht="12.75" x14ac:dyDescent="0.2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2.75" x14ac:dyDescent="0.2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ht="12.75" x14ac:dyDescent="0.2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ht="12.75" x14ac:dyDescent="0.2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ht="12.75" x14ac:dyDescent="0.2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ht="12.75" x14ac:dyDescent="0.2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ht="12.75" x14ac:dyDescent="0.2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ht="12.75" x14ac:dyDescent="0.2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ht="12.75" x14ac:dyDescent="0.2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ht="12.75" x14ac:dyDescent="0.2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ht="12.75" x14ac:dyDescent="0.2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ht="12.75" x14ac:dyDescent="0.2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ht="12.75" x14ac:dyDescent="0.2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ht="12.75" x14ac:dyDescent="0.2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2.75" x14ac:dyDescent="0.2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ht="12.75" x14ac:dyDescent="0.2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ht="12.75" x14ac:dyDescent="0.2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ht="12.75" x14ac:dyDescent="0.2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ht="12.75" x14ac:dyDescent="0.2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ht="12.75" x14ac:dyDescent="0.2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ht="12.75" x14ac:dyDescent="0.2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ht="12.75" x14ac:dyDescent="0.2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ht="12.75" x14ac:dyDescent="0.2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ht="12.75" x14ac:dyDescent="0.2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ht="12.75" x14ac:dyDescent="0.2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ht="12.75" x14ac:dyDescent="0.2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ht="12.75" x14ac:dyDescent="0.2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2.75" x14ac:dyDescent="0.2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ht="12.75" x14ac:dyDescent="0.2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ht="12.75" x14ac:dyDescent="0.2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ht="12.75" x14ac:dyDescent="0.2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ht="12.75" x14ac:dyDescent="0.2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ht="12.75" x14ac:dyDescent="0.2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ht="12.75" x14ac:dyDescent="0.2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ht="12.75" x14ac:dyDescent="0.2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ht="12.75" x14ac:dyDescent="0.2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ht="12.75" x14ac:dyDescent="0.2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ht="12.75" x14ac:dyDescent="0.2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ht="12.75" x14ac:dyDescent="0.2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ht="12.75" x14ac:dyDescent="0.2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2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ht="12.75" x14ac:dyDescent="0.2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ht="12.75" x14ac:dyDescent="0.2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ht="12.75" x14ac:dyDescent="0.2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ht="12.75" x14ac:dyDescent="0.2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ht="12.75" x14ac:dyDescent="0.2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ht="12.75" x14ac:dyDescent="0.2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ht="12.75" x14ac:dyDescent="0.2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ht="12.75" x14ac:dyDescent="0.2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ht="12.75" x14ac:dyDescent="0.2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ht="12.75" x14ac:dyDescent="0.2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ht="12.75" x14ac:dyDescent="0.2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ht="12.75" x14ac:dyDescent="0.2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2.75" x14ac:dyDescent="0.2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ht="12.75" x14ac:dyDescent="0.2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ht="12.75" x14ac:dyDescent="0.2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ht="12.75" x14ac:dyDescent="0.2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ht="12.75" x14ac:dyDescent="0.2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ht="12.75" x14ac:dyDescent="0.2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ht="12.75" x14ac:dyDescent="0.2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ht="12.75" x14ac:dyDescent="0.2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ht="12.75" x14ac:dyDescent="0.2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ht="12.75" x14ac:dyDescent="0.2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ht="12.75" x14ac:dyDescent="0.2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ht="12.75" x14ac:dyDescent="0.2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ht="12.75" x14ac:dyDescent="0.2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2.75" x14ac:dyDescent="0.2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ht="12.75" x14ac:dyDescent="0.2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ht="12.75" x14ac:dyDescent="0.2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ht="12.75" x14ac:dyDescent="0.2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ht="12.75" x14ac:dyDescent="0.2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ht="12.75" x14ac:dyDescent="0.2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ht="12.75" x14ac:dyDescent="0.2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ht="12.75" x14ac:dyDescent="0.2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ht="12.75" x14ac:dyDescent="0.2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ht="12.75" x14ac:dyDescent="0.2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ht="12.75" x14ac:dyDescent="0.2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ht="12.75" x14ac:dyDescent="0.2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ht="12.75" x14ac:dyDescent="0.2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2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ht="12.75" x14ac:dyDescent="0.2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ht="12.75" x14ac:dyDescent="0.2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ht="12.75" x14ac:dyDescent="0.2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ht="12.75" x14ac:dyDescent="0.2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ht="12.75" x14ac:dyDescent="0.2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ht="12.75" x14ac:dyDescent="0.2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ht="12.75" x14ac:dyDescent="0.2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ht="12.75" x14ac:dyDescent="0.2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ht="12.75" x14ac:dyDescent="0.2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ht="12.75" x14ac:dyDescent="0.2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ht="12.75" x14ac:dyDescent="0.2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ht="12.75" x14ac:dyDescent="0.2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2.75" x14ac:dyDescent="0.2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ht="12.75" x14ac:dyDescent="0.2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ht="12.75" x14ac:dyDescent="0.2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ht="12.75" x14ac:dyDescent="0.2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ht="12.75" x14ac:dyDescent="0.2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ht="12.75" x14ac:dyDescent="0.2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ht="12.75" x14ac:dyDescent="0.2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ht="12.75" x14ac:dyDescent="0.2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ht="12.75" x14ac:dyDescent="0.2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ht="12.75" x14ac:dyDescent="0.2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ht="12.75" x14ac:dyDescent="0.2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ht="12.75" x14ac:dyDescent="0.2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ht="12.75" x14ac:dyDescent="0.2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2.75" x14ac:dyDescent="0.2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ht="12.75" x14ac:dyDescent="0.2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ht="12.75" x14ac:dyDescent="0.2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ht="12.75" x14ac:dyDescent="0.2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ht="12.75" x14ac:dyDescent="0.2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ht="12.75" x14ac:dyDescent="0.2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ht="12.75" x14ac:dyDescent="0.2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ht="12.75" x14ac:dyDescent="0.2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ht="12.75" x14ac:dyDescent="0.2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ht="12.75" x14ac:dyDescent="0.2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ht="12.75" x14ac:dyDescent="0.2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ht="12.75" x14ac:dyDescent="0.2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ht="12.75" x14ac:dyDescent="0.2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2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ht="12.75" x14ac:dyDescent="0.2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ht="12.75" x14ac:dyDescent="0.2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ht="12.75" x14ac:dyDescent="0.2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ht="12.75" x14ac:dyDescent="0.2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ht="12.75" x14ac:dyDescent="0.2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ht="12.75" x14ac:dyDescent="0.2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ht="12.75" x14ac:dyDescent="0.2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ht="12.75" x14ac:dyDescent="0.2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ht="12.75" x14ac:dyDescent="0.2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ht="12.75" x14ac:dyDescent="0.2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ht="12.75" x14ac:dyDescent="0.2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ht="12.75" x14ac:dyDescent="0.2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2.75" x14ac:dyDescent="0.2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ht="12.75" x14ac:dyDescent="0.2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ht="12.75" x14ac:dyDescent="0.2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ht="12.75" x14ac:dyDescent="0.2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ht="12.75" x14ac:dyDescent="0.2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ht="12.75" x14ac:dyDescent="0.2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ht="12.75" x14ac:dyDescent="0.2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ht="12.75" x14ac:dyDescent="0.2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ht="12.75" x14ac:dyDescent="0.2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ht="12.75" x14ac:dyDescent="0.2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ht="12.75" x14ac:dyDescent="0.2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ht="12.75" x14ac:dyDescent="0.2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ht="12.75" x14ac:dyDescent="0.2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2.75" x14ac:dyDescent="0.2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ht="12.75" x14ac:dyDescent="0.2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ht="12.75" x14ac:dyDescent="0.2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ht="12.75" x14ac:dyDescent="0.2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ht="12.75" x14ac:dyDescent="0.2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ht="12.75" x14ac:dyDescent="0.2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ht="12.75" x14ac:dyDescent="0.2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ht="12.75" x14ac:dyDescent="0.2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ht="12.75" x14ac:dyDescent="0.2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ht="12.75" x14ac:dyDescent="0.2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ht="12.75" x14ac:dyDescent="0.2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ht="12.75" x14ac:dyDescent="0.2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ht="12.75" x14ac:dyDescent="0.2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7" activePane="bottomLeft" state="frozen"/>
      <selection pane="bottomLeft" activeCell="O3" sqref="O3"/>
    </sheetView>
  </sheetViews>
  <sheetFormatPr defaultRowHeight="12" x14ac:dyDescent="0.15"/>
  <cols>
    <col min="1" max="1" width="7.75" customWidth="1"/>
    <col min="2" max="3" width="8.625" customWidth="1"/>
    <col min="4" max="6" width="9.875" bestFit="1" customWidth="1"/>
    <col min="7" max="7" width="10.5" customWidth="1"/>
    <col min="8" max="10" width="8.625" customWidth="1"/>
    <col min="11" max="12" width="9.875" bestFit="1" customWidth="1"/>
    <col min="13" max="13" width="9.25" customWidth="1"/>
    <col min="14" max="14" width="11.25" customWidth="1"/>
    <col min="15" max="15" width="10.875" bestFit="1" customWidth="1"/>
    <col min="17" max="17" width="11.875" bestFit="1" customWidth="1"/>
    <col min="18" max="18" width="10.875" bestFit="1" customWidth="1"/>
  </cols>
  <sheetData>
    <row r="1" spans="1:15" s="32" customFormat="1" ht="15.75" x14ac:dyDescent="0.25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s="2" customFormat="1" ht="15.7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s="2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2">
      <c r="A4" s="13"/>
      <c r="B4" s="98" t="s">
        <v>35</v>
      </c>
      <c r="C4" s="99"/>
      <c r="D4" s="99"/>
      <c r="E4" s="99"/>
      <c r="F4" s="99"/>
      <c r="G4" s="100"/>
      <c r="H4" s="101" t="s">
        <v>36</v>
      </c>
      <c r="I4" s="102"/>
      <c r="J4" s="102"/>
      <c r="K4" s="102"/>
      <c r="L4" s="103"/>
      <c r="M4" s="14"/>
      <c r="N4" s="15"/>
      <c r="O4" s="13"/>
    </row>
    <row r="5" spans="1:15" s="2" customFormat="1" ht="12.75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2.75" x14ac:dyDescent="0.2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2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ht="12.75" x14ac:dyDescent="0.2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ht="12.75" x14ac:dyDescent="0.2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ht="12.75" x14ac:dyDescent="0.2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ht="12.75" x14ac:dyDescent="0.2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ht="12.75" x14ac:dyDescent="0.2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ht="12.75" x14ac:dyDescent="0.2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ht="12.75" x14ac:dyDescent="0.2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ht="12.75" x14ac:dyDescent="0.2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ht="12.75" x14ac:dyDescent="0.2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ht="12.75" x14ac:dyDescent="0.2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ht="12.75" x14ac:dyDescent="0.2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ht="12.75" x14ac:dyDescent="0.2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2.75" x14ac:dyDescent="0.2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ht="12.75" x14ac:dyDescent="0.2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ht="12.75" x14ac:dyDescent="0.2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ht="12.75" x14ac:dyDescent="0.2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ht="12.75" x14ac:dyDescent="0.2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ht="12.75" x14ac:dyDescent="0.2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ht="12.75" x14ac:dyDescent="0.2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ht="12.75" x14ac:dyDescent="0.2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ht="12.75" x14ac:dyDescent="0.2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ht="12.75" x14ac:dyDescent="0.2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ht="12.75" x14ac:dyDescent="0.2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ht="12.75" x14ac:dyDescent="0.2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ht="12.75" x14ac:dyDescent="0.2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2.75" x14ac:dyDescent="0.2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ht="12.75" x14ac:dyDescent="0.2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ht="12.75" x14ac:dyDescent="0.2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ht="12.75" x14ac:dyDescent="0.2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ht="12.75" x14ac:dyDescent="0.2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ht="12.75" x14ac:dyDescent="0.2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ht="12.75" x14ac:dyDescent="0.2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ht="12.75" x14ac:dyDescent="0.2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ht="12.75" x14ac:dyDescent="0.2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ht="12.75" x14ac:dyDescent="0.2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ht="12.75" x14ac:dyDescent="0.2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ht="12.75" x14ac:dyDescent="0.2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ht="12.75" x14ac:dyDescent="0.2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2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ht="12.75" x14ac:dyDescent="0.2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ht="12.75" x14ac:dyDescent="0.2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ht="12.75" x14ac:dyDescent="0.2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ht="12.75" x14ac:dyDescent="0.2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ht="12.75" x14ac:dyDescent="0.2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ht="12.75" x14ac:dyDescent="0.2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ht="12.75" x14ac:dyDescent="0.2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ht="12.75" x14ac:dyDescent="0.2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ht="12.75" x14ac:dyDescent="0.2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ht="12.75" x14ac:dyDescent="0.2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ht="12.75" x14ac:dyDescent="0.2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ht="12.75" x14ac:dyDescent="0.2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2.75" x14ac:dyDescent="0.2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ht="12.75" x14ac:dyDescent="0.2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ht="12.75" x14ac:dyDescent="0.2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ht="12.75" x14ac:dyDescent="0.2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ht="12.75" x14ac:dyDescent="0.2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ht="12.75" x14ac:dyDescent="0.2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ht="12.75" x14ac:dyDescent="0.2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ht="12.75" x14ac:dyDescent="0.2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ht="12.75" x14ac:dyDescent="0.2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ht="12.75" x14ac:dyDescent="0.2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ht="12.75" x14ac:dyDescent="0.2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ht="12.75" x14ac:dyDescent="0.2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ht="12.75" x14ac:dyDescent="0.2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2.75" x14ac:dyDescent="0.2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ht="12.75" x14ac:dyDescent="0.2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ht="12.75" x14ac:dyDescent="0.2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ht="12.75" x14ac:dyDescent="0.2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ht="12.75" x14ac:dyDescent="0.2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ht="12.75" x14ac:dyDescent="0.2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ht="12.75" x14ac:dyDescent="0.2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ht="12.75" x14ac:dyDescent="0.2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ht="12.75" x14ac:dyDescent="0.2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ht="12.75" x14ac:dyDescent="0.2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ht="12.75" x14ac:dyDescent="0.2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ht="12.75" x14ac:dyDescent="0.2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ht="12.75" x14ac:dyDescent="0.2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2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ht="12.75" x14ac:dyDescent="0.2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ht="12.75" x14ac:dyDescent="0.2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ht="12.75" x14ac:dyDescent="0.2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ht="12.75" x14ac:dyDescent="0.2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ht="12.75" x14ac:dyDescent="0.2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ht="12.75" x14ac:dyDescent="0.2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ht="12.75" x14ac:dyDescent="0.2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ht="12.75" x14ac:dyDescent="0.2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ht="12.75" x14ac:dyDescent="0.2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ht="12.75" x14ac:dyDescent="0.2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ht="12.75" x14ac:dyDescent="0.2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ht="12.75" x14ac:dyDescent="0.2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ht="12.75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15"/>
    <row r="100" spans="1:16" s="2" customFormat="1" x14ac:dyDescent="0.15"/>
    <row r="101" spans="1:16" s="2" customFormat="1" x14ac:dyDescent="0.15"/>
    <row r="102" spans="1:16" s="2" customFormat="1" x14ac:dyDescent="0.15"/>
    <row r="103" spans="1:16" s="2" customFormat="1" x14ac:dyDescent="0.15"/>
    <row r="104" spans="1:16" s="2" customFormat="1" x14ac:dyDescent="0.15"/>
    <row r="105" spans="1:16" s="2" customFormat="1" x14ac:dyDescent="0.15"/>
    <row r="106" spans="1:16" s="2" customFormat="1" x14ac:dyDescent="0.15"/>
    <row r="107" spans="1:16" s="2" customFormat="1" x14ac:dyDescent="0.15"/>
    <row r="108" spans="1:16" s="2" customFormat="1" x14ac:dyDescent="0.15"/>
    <row r="109" spans="1:16" s="2" customFormat="1" x14ac:dyDescent="0.15"/>
    <row r="110" spans="1:16" s="2" customFormat="1" x14ac:dyDescent="0.15"/>
    <row r="111" spans="1:16" s="2" customFormat="1" x14ac:dyDescent="0.15"/>
    <row r="112" spans="1:16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P843"/>
  <sheetViews>
    <sheetView showGridLines="0" tabSelected="1" zoomScaleNormal="100" workbookViewId="0">
      <pane ySplit="6" topLeftCell="A215" activePane="bottomLeft" state="frozen"/>
      <selection pane="bottomLeft" sqref="A1:Q1"/>
    </sheetView>
  </sheetViews>
  <sheetFormatPr defaultRowHeight="12" x14ac:dyDescent="0.15"/>
  <cols>
    <col min="1" max="1" width="7.75" customWidth="1"/>
    <col min="2" max="3" width="8.625" customWidth="1"/>
    <col min="4" max="4" width="9.75" customWidth="1"/>
    <col min="5" max="5" width="8.875" customWidth="1"/>
    <col min="6" max="6" width="9.375" customWidth="1"/>
    <col min="7" max="7" width="8.375" customWidth="1"/>
    <col min="8" max="8" width="8.25" customWidth="1"/>
    <col min="9" max="10" width="8.125" customWidth="1"/>
    <col min="11" max="12" width="8.625" customWidth="1"/>
    <col min="13" max="14" width="9.875" bestFit="1" customWidth="1"/>
    <col min="15" max="15" width="9.25" customWidth="1"/>
    <col min="16" max="16" width="11.25" customWidth="1"/>
    <col min="17" max="17" width="10.875" bestFit="1" customWidth="1"/>
    <col min="18" max="18" width="10" customWidth="1"/>
    <col min="19" max="20" width="23.25" bestFit="1" customWidth="1"/>
  </cols>
  <sheetData>
    <row r="1" spans="1:42" s="32" customFormat="1" ht="15.75" customHeight="1" x14ac:dyDescent="0.25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42" s="32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42" s="32" customFormat="1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2" t="s">
        <v>31</v>
      </c>
    </row>
    <row r="4" spans="1:42" s="2" customFormat="1" ht="16.5" customHeight="1" x14ac:dyDescent="0.25">
      <c r="A4" s="58"/>
      <c r="B4" s="88" t="s">
        <v>35</v>
      </c>
      <c r="C4" s="88"/>
      <c r="D4" s="88"/>
      <c r="E4" s="88"/>
      <c r="F4" s="88"/>
      <c r="G4" s="88"/>
      <c r="H4" s="56"/>
      <c r="I4" s="77"/>
      <c r="J4" s="84"/>
      <c r="K4" s="89" t="s">
        <v>36</v>
      </c>
      <c r="L4" s="89"/>
      <c r="M4" s="89"/>
      <c r="N4" s="89"/>
      <c r="O4" s="57"/>
      <c r="P4" s="76"/>
      <c r="Q4" s="5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6.5" customHeight="1" x14ac:dyDescent="0.2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85"/>
      <c r="K5" s="79"/>
      <c r="L5" s="59"/>
      <c r="M5" s="59"/>
      <c r="N5" s="79"/>
      <c r="O5" s="80"/>
      <c r="P5" s="60" t="s">
        <v>32</v>
      </c>
      <c r="Q5" s="6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2.75" customHeight="1" x14ac:dyDescent="0.2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85</v>
      </c>
      <c r="K6" s="62" t="s">
        <v>42</v>
      </c>
      <c r="L6" s="61" t="s">
        <v>83</v>
      </c>
      <c r="M6" s="62" t="s">
        <v>84</v>
      </c>
      <c r="N6" s="62" t="s">
        <v>80</v>
      </c>
      <c r="O6" s="81" t="s">
        <v>41</v>
      </c>
      <c r="P6" s="62" t="s">
        <v>13</v>
      </c>
      <c r="Q6" s="62" t="s">
        <v>45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2.75" x14ac:dyDescent="0.2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4"/>
      <c r="Q7" s="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12.75" x14ac:dyDescent="0.2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67">
        <v>0</v>
      </c>
      <c r="K8" s="23">
        <v>3</v>
      </c>
      <c r="L8" s="19">
        <v>24.1</v>
      </c>
      <c r="M8" s="19">
        <v>258.7</v>
      </c>
      <c r="N8" s="19">
        <v>41.19</v>
      </c>
      <c r="O8" s="19">
        <v>11.510000000000005</v>
      </c>
      <c r="P8" s="19">
        <v>1140.5999999999999</v>
      </c>
      <c r="Q8" s="68">
        <f>SUM(B8:P8)</f>
        <v>1939.1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ht="12.75" x14ac:dyDescent="0.2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67">
        <v>0</v>
      </c>
      <c r="K9" s="23">
        <v>2.8</v>
      </c>
      <c r="L9" s="19">
        <v>23.9</v>
      </c>
      <c r="M9" s="19">
        <v>254.7</v>
      </c>
      <c r="N9" s="19">
        <v>42.03</v>
      </c>
      <c r="O9" s="19">
        <v>10.670000000000002</v>
      </c>
      <c r="P9" s="19">
        <v>1140.3</v>
      </c>
      <c r="Q9" s="68">
        <f t="shared" ref="Q9:Q71" si="0">SUM(B9:P9)</f>
        <v>1948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ht="12.75" x14ac:dyDescent="0.2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67">
        <v>0</v>
      </c>
      <c r="K10" s="23">
        <v>2.8</v>
      </c>
      <c r="L10" s="19">
        <v>24</v>
      </c>
      <c r="M10" s="19">
        <v>254.7</v>
      </c>
      <c r="N10" s="19">
        <v>42.07</v>
      </c>
      <c r="O10" s="19">
        <v>10.729999999999997</v>
      </c>
      <c r="P10" s="19">
        <v>1138.0999999999999</v>
      </c>
      <c r="Q10" s="68">
        <f t="shared" si="0"/>
        <v>1943.3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ht="12.75" x14ac:dyDescent="0.2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67">
        <v>0</v>
      </c>
      <c r="K11" s="23">
        <v>2.6</v>
      </c>
      <c r="L11" s="19">
        <v>24.7</v>
      </c>
      <c r="M11" s="19">
        <v>254.7</v>
      </c>
      <c r="N11" s="19">
        <v>47.81</v>
      </c>
      <c r="O11" s="19">
        <v>10.79</v>
      </c>
      <c r="P11" s="19">
        <v>1138.0999999999999</v>
      </c>
      <c r="Q11" s="68">
        <f t="shared" si="0"/>
        <v>1949.7999999999997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ht="12.75" x14ac:dyDescent="0.2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67">
        <v>0</v>
      </c>
      <c r="K12" s="23">
        <v>2.6</v>
      </c>
      <c r="L12" s="19">
        <v>24.9</v>
      </c>
      <c r="M12" s="19">
        <v>253</v>
      </c>
      <c r="N12" s="19">
        <v>45.2</v>
      </c>
      <c r="O12" s="19">
        <v>10</v>
      </c>
      <c r="P12" s="19">
        <v>1137.7</v>
      </c>
      <c r="Q12" s="68">
        <f t="shared" si="0"/>
        <v>1944.9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ht="12.75" x14ac:dyDescent="0.2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67">
        <v>0</v>
      </c>
      <c r="K13" s="23">
        <v>2.4</v>
      </c>
      <c r="L13" s="19">
        <v>24.6</v>
      </c>
      <c r="M13" s="19">
        <v>251.5</v>
      </c>
      <c r="N13" s="19">
        <v>42.55</v>
      </c>
      <c r="O13" s="19">
        <v>10.050000000000004</v>
      </c>
      <c r="P13" s="19">
        <v>1135.2</v>
      </c>
      <c r="Q13" s="68">
        <f t="shared" si="0"/>
        <v>1940.6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ht="12.75" x14ac:dyDescent="0.2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67">
        <v>0</v>
      </c>
      <c r="K14" s="23">
        <v>2.2000000000000002</v>
      </c>
      <c r="L14" s="19">
        <v>24.5</v>
      </c>
      <c r="M14" s="19">
        <v>290</v>
      </c>
      <c r="N14" s="19">
        <v>39.520000000000003</v>
      </c>
      <c r="O14" s="19">
        <v>10.379999999999995</v>
      </c>
      <c r="P14" s="19">
        <v>1135.3</v>
      </c>
      <c r="Q14" s="68">
        <f t="shared" si="0"/>
        <v>1972.9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ht="12.75" x14ac:dyDescent="0.2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67">
        <v>0</v>
      </c>
      <c r="K15" s="23">
        <v>2.1</v>
      </c>
      <c r="L15" s="19">
        <v>24.5</v>
      </c>
      <c r="M15" s="19">
        <v>286.10000000000002</v>
      </c>
      <c r="N15" s="19">
        <v>39.56</v>
      </c>
      <c r="O15" s="19">
        <v>9.5399999999999991</v>
      </c>
      <c r="P15" s="19">
        <v>1135.3</v>
      </c>
      <c r="Q15" s="68">
        <f t="shared" si="0"/>
        <v>2014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ht="12.75" x14ac:dyDescent="0.2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67">
        <v>0</v>
      </c>
      <c r="K16" s="23">
        <v>2.1</v>
      </c>
      <c r="L16" s="19">
        <v>24.6</v>
      </c>
      <c r="M16" s="19">
        <v>286</v>
      </c>
      <c r="N16" s="19">
        <v>39.56</v>
      </c>
      <c r="O16" s="19">
        <v>9.5399999999999991</v>
      </c>
      <c r="P16" s="19">
        <v>1132.7</v>
      </c>
      <c r="Q16" s="68">
        <f t="shared" si="0"/>
        <v>2028.6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ht="12.75" x14ac:dyDescent="0.2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67">
        <v>0</v>
      </c>
      <c r="K17" s="23">
        <v>2</v>
      </c>
      <c r="L17" s="19">
        <v>24.6</v>
      </c>
      <c r="M17" s="19">
        <v>284.39999999999998</v>
      </c>
      <c r="N17" s="19">
        <v>39.56</v>
      </c>
      <c r="O17" s="19">
        <v>9.4399999999999977</v>
      </c>
      <c r="P17" s="19">
        <v>1127.7</v>
      </c>
      <c r="Q17" s="68">
        <f t="shared" si="0"/>
        <v>2018.7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ht="12.75" x14ac:dyDescent="0.2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67">
        <v>0</v>
      </c>
      <c r="K18" s="23">
        <v>2</v>
      </c>
      <c r="L18" s="19">
        <v>24.7</v>
      </c>
      <c r="M18" s="19">
        <v>282.7</v>
      </c>
      <c r="N18" s="19">
        <v>39.53</v>
      </c>
      <c r="O18" s="19">
        <v>9.3699999999999974</v>
      </c>
      <c r="P18" s="19">
        <v>1127.5999999999999</v>
      </c>
      <c r="Q18" s="68">
        <f t="shared" si="0"/>
        <v>2018.9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ht="12.75" x14ac:dyDescent="0.2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67">
        <v>0</v>
      </c>
      <c r="K19" s="23">
        <v>1.7</v>
      </c>
      <c r="L19" s="19">
        <v>25.1</v>
      </c>
      <c r="M19" s="19">
        <v>281.10000000000002</v>
      </c>
      <c r="N19" s="19">
        <v>39.53</v>
      </c>
      <c r="O19" s="19">
        <v>9.269999999999996</v>
      </c>
      <c r="P19" s="19">
        <v>1125</v>
      </c>
      <c r="Q19" s="68">
        <f t="shared" si="0"/>
        <v>2033.9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2.75" x14ac:dyDescent="0.2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  <c r="M20" s="19"/>
      <c r="N20" s="19"/>
      <c r="O20" s="19"/>
      <c r="P20" s="19"/>
      <c r="Q20" s="6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ht="12.75" x14ac:dyDescent="0.2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67">
        <v>0</v>
      </c>
      <c r="K21" s="23">
        <v>1.5</v>
      </c>
      <c r="L21" s="19">
        <v>23.5</v>
      </c>
      <c r="M21" s="19">
        <v>279.7</v>
      </c>
      <c r="N21" s="19">
        <v>39.549999999999997</v>
      </c>
      <c r="O21" s="19">
        <v>8.9500000000000028</v>
      </c>
      <c r="P21" s="19">
        <v>1125</v>
      </c>
      <c r="Q21" s="68">
        <f t="shared" si="0"/>
        <v>2026.4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ht="12.75" x14ac:dyDescent="0.2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67">
        <v>0</v>
      </c>
      <c r="K22" s="23">
        <v>1.5</v>
      </c>
      <c r="L22" s="19">
        <v>23.4</v>
      </c>
      <c r="M22" s="19">
        <v>275.7</v>
      </c>
      <c r="N22" s="19">
        <v>39.590000000000003</v>
      </c>
      <c r="O22" s="19">
        <v>8.11</v>
      </c>
      <c r="P22" s="19">
        <v>1124</v>
      </c>
      <c r="Q22" s="68">
        <f t="shared" si="0"/>
        <v>2019.8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ht="12.75" x14ac:dyDescent="0.2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67">
        <v>0</v>
      </c>
      <c r="K23" s="23">
        <v>1.5</v>
      </c>
      <c r="L23" s="19">
        <v>23.4</v>
      </c>
      <c r="M23" s="19">
        <v>274.10000000000002</v>
      </c>
      <c r="N23" s="19">
        <v>39.64</v>
      </c>
      <c r="O23" s="19">
        <v>8.0600000000000023</v>
      </c>
      <c r="P23" s="19">
        <v>1121.2</v>
      </c>
      <c r="Q23" s="68">
        <f t="shared" si="0"/>
        <v>2016.7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ht="12.75" x14ac:dyDescent="0.2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67">
        <v>0</v>
      </c>
      <c r="K24" s="23">
        <v>1.4</v>
      </c>
      <c r="L24" s="19">
        <v>23</v>
      </c>
      <c r="M24" s="19">
        <v>274.10000000000002</v>
      </c>
      <c r="N24" s="19">
        <v>39.71</v>
      </c>
      <c r="O24" s="19">
        <v>7.990000000000002</v>
      </c>
      <c r="P24" s="19">
        <v>1121.2</v>
      </c>
      <c r="Q24" s="68">
        <f t="shared" si="0"/>
        <v>2017.3000000000002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ht="12.75" x14ac:dyDescent="0.2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67">
        <v>0</v>
      </c>
      <c r="K25" s="23">
        <v>1.4</v>
      </c>
      <c r="L25" s="19">
        <v>22.8</v>
      </c>
      <c r="M25" s="19">
        <v>272.39999999999998</v>
      </c>
      <c r="N25" s="19">
        <v>39.64</v>
      </c>
      <c r="O25" s="19">
        <v>8.0600000000000023</v>
      </c>
      <c r="P25" s="19">
        <v>1120.9000000000001</v>
      </c>
      <c r="Q25" s="68">
        <f t="shared" si="0"/>
        <v>2011.4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ht="12.75" x14ac:dyDescent="0.2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67">
        <v>0</v>
      </c>
      <c r="K26" s="23">
        <v>1.4</v>
      </c>
      <c r="L26" s="19">
        <v>22.3</v>
      </c>
      <c r="M26" s="19">
        <v>290.8</v>
      </c>
      <c r="N26" s="19">
        <v>39.68</v>
      </c>
      <c r="O26" s="19">
        <v>8.0200000000000031</v>
      </c>
      <c r="P26" s="19">
        <v>1119.0999999999999</v>
      </c>
      <c r="Q26" s="68">
        <f t="shared" si="0"/>
        <v>2029.7999999999997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2.75" x14ac:dyDescent="0.2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67">
        <v>0</v>
      </c>
      <c r="K27" s="23">
        <v>1.3</v>
      </c>
      <c r="L27" s="19">
        <v>22</v>
      </c>
      <c r="M27" s="19">
        <v>289.39999999999998</v>
      </c>
      <c r="N27" s="19">
        <v>39.68</v>
      </c>
      <c r="O27" s="19">
        <v>7.32</v>
      </c>
      <c r="P27" s="19">
        <v>1119.3</v>
      </c>
      <c r="Q27" s="68">
        <f t="shared" si="0"/>
        <v>2033.1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2.75" x14ac:dyDescent="0.2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67">
        <v>0</v>
      </c>
      <c r="K28" s="23">
        <v>1.3</v>
      </c>
      <c r="L28" s="19">
        <v>22</v>
      </c>
      <c r="M28" s="19">
        <v>285.39999999999998</v>
      </c>
      <c r="N28" s="19">
        <v>39.729999999999997</v>
      </c>
      <c r="O28" s="19">
        <v>6.470000000000006</v>
      </c>
      <c r="P28" s="19">
        <v>1119.3</v>
      </c>
      <c r="Q28" s="68">
        <f t="shared" si="0"/>
        <v>2029.1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2.75" x14ac:dyDescent="0.2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67">
        <v>0</v>
      </c>
      <c r="K29" s="23">
        <v>1.3</v>
      </c>
      <c r="L29" s="19">
        <v>22.2</v>
      </c>
      <c r="M29" s="19">
        <v>283.7</v>
      </c>
      <c r="N29" s="19">
        <v>39.61</v>
      </c>
      <c r="O29" s="19">
        <v>6.490000000000002</v>
      </c>
      <c r="P29" s="19">
        <v>1116.5</v>
      </c>
      <c r="Q29" s="68">
        <f t="shared" si="0"/>
        <v>2029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2" customHeight="1" x14ac:dyDescent="0.2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67">
        <v>0</v>
      </c>
      <c r="K30" s="23">
        <v>1.1000000000000001</v>
      </c>
      <c r="L30" s="19">
        <v>22.2</v>
      </c>
      <c r="M30" s="19">
        <v>283.7</v>
      </c>
      <c r="N30" s="19">
        <v>39.51</v>
      </c>
      <c r="O30" s="19">
        <v>6.2899999999999991</v>
      </c>
      <c r="P30" s="19">
        <v>1116.4000000000001</v>
      </c>
      <c r="Q30" s="68">
        <f t="shared" si="0"/>
        <v>2025.5000000000002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2.75" x14ac:dyDescent="0.2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67">
        <v>0</v>
      </c>
      <c r="K31" s="23">
        <v>1.1000000000000001</v>
      </c>
      <c r="L31" s="19">
        <v>22.1</v>
      </c>
      <c r="M31" s="19">
        <v>282.39999999999998</v>
      </c>
      <c r="N31" s="19">
        <v>39.479999999999997</v>
      </c>
      <c r="O31" s="19">
        <v>6.32</v>
      </c>
      <c r="P31" s="19">
        <v>1116.3</v>
      </c>
      <c r="Q31" s="68">
        <f t="shared" si="0"/>
        <v>2023.9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2.75" x14ac:dyDescent="0.2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67">
        <v>0</v>
      </c>
      <c r="K32" s="23">
        <v>1.1000000000000001</v>
      </c>
      <c r="L32" s="19">
        <v>23.9</v>
      </c>
      <c r="M32" s="19">
        <v>280.89999999999998</v>
      </c>
      <c r="N32" s="19">
        <v>39.36</v>
      </c>
      <c r="O32" s="19">
        <v>6.0399999999999991</v>
      </c>
      <c r="P32" s="19">
        <v>1112.3</v>
      </c>
      <c r="Q32" s="68">
        <f t="shared" si="0"/>
        <v>2025.3999999999999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2.75" x14ac:dyDescent="0.2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67"/>
      <c r="K33" s="23"/>
      <c r="L33" s="19"/>
      <c r="M33" s="19"/>
      <c r="N33" s="19"/>
      <c r="O33" s="19"/>
      <c r="P33" s="19"/>
      <c r="Q33" s="68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2.75" x14ac:dyDescent="0.2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67">
        <v>0</v>
      </c>
      <c r="K34" s="23">
        <v>1.1000000000000001</v>
      </c>
      <c r="L34" s="19">
        <v>21.2</v>
      </c>
      <c r="M34" s="19">
        <v>279.39999999999998</v>
      </c>
      <c r="N34" s="19">
        <v>39.380000000000003</v>
      </c>
      <c r="O34" s="19">
        <v>5.2199999999999989</v>
      </c>
      <c r="P34" s="19">
        <v>1113.0999999999999</v>
      </c>
      <c r="Q34" s="68">
        <f t="shared" si="0"/>
        <v>2019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2.75" x14ac:dyDescent="0.2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67">
        <v>0</v>
      </c>
      <c r="K35" s="23">
        <v>1.1000000000000001</v>
      </c>
      <c r="L35" s="19">
        <v>21.3</v>
      </c>
      <c r="M35" s="19">
        <v>275.5</v>
      </c>
      <c r="N35" s="19">
        <v>39.26</v>
      </c>
      <c r="O35" s="19">
        <v>4.3400000000000034</v>
      </c>
      <c r="P35" s="19">
        <v>1113.0999999999999</v>
      </c>
      <c r="Q35" s="68">
        <f t="shared" si="0"/>
        <v>2014.8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2.75" x14ac:dyDescent="0.2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67">
        <v>0</v>
      </c>
      <c r="K36" s="23">
        <v>1.1000000000000001</v>
      </c>
      <c r="L36" s="19">
        <v>24.6</v>
      </c>
      <c r="M36" s="19">
        <v>273.8</v>
      </c>
      <c r="N36" s="19">
        <v>39.1</v>
      </c>
      <c r="O36" s="19">
        <v>4.2999999999999972</v>
      </c>
      <c r="P36" s="19">
        <v>1110.0999999999999</v>
      </c>
      <c r="Q36" s="68">
        <f t="shared" si="0"/>
        <v>2016.5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2.75" x14ac:dyDescent="0.2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67">
        <v>0</v>
      </c>
      <c r="K37" s="23">
        <v>0.9</v>
      </c>
      <c r="L37" s="19">
        <v>25</v>
      </c>
      <c r="M37" s="19">
        <v>273.8</v>
      </c>
      <c r="N37" s="19">
        <v>38.96</v>
      </c>
      <c r="O37" s="19">
        <v>4.240000000000002</v>
      </c>
      <c r="P37" s="19">
        <v>1110.0999999999999</v>
      </c>
      <c r="Q37" s="68">
        <f t="shared" si="0"/>
        <v>2029.1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2.75" x14ac:dyDescent="0.2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67">
        <v>0</v>
      </c>
      <c r="K38" s="23">
        <v>0.9</v>
      </c>
      <c r="L38" s="19">
        <v>25.2</v>
      </c>
      <c r="M38" s="19">
        <v>292.5</v>
      </c>
      <c r="N38" s="19">
        <v>38.89</v>
      </c>
      <c r="O38" s="19">
        <v>4.3100000000000023</v>
      </c>
      <c r="P38" s="19">
        <v>1110.0999999999999</v>
      </c>
      <c r="Q38" s="68">
        <f t="shared" si="0"/>
        <v>2045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2.75" x14ac:dyDescent="0.2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67">
        <v>0</v>
      </c>
      <c r="K39" s="23">
        <v>0.9</v>
      </c>
      <c r="L39" s="19">
        <v>24.9</v>
      </c>
      <c r="M39" s="19">
        <v>290.89999999999998</v>
      </c>
      <c r="N39" s="19">
        <v>38.72</v>
      </c>
      <c r="O39" s="19">
        <v>4.3800000000000026</v>
      </c>
      <c r="P39" s="19">
        <v>1119.3</v>
      </c>
      <c r="Q39" s="68">
        <f t="shared" si="0"/>
        <v>2064.8000000000002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ht="12.75" x14ac:dyDescent="0.2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67">
        <v>0</v>
      </c>
      <c r="K40" s="23">
        <v>0.9</v>
      </c>
      <c r="L40" s="19">
        <v>24.7</v>
      </c>
      <c r="M40" s="19">
        <v>289.2</v>
      </c>
      <c r="N40" s="19">
        <v>38.72</v>
      </c>
      <c r="O40" s="19">
        <v>3.6799999999999997</v>
      </c>
      <c r="P40" s="19">
        <v>1119.3</v>
      </c>
      <c r="Q40" s="68">
        <f t="shared" si="0"/>
        <v>2060.8000000000002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ht="12.75" x14ac:dyDescent="0.2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67">
        <v>0</v>
      </c>
      <c r="K41" s="23">
        <v>0.9</v>
      </c>
      <c r="L41" s="19">
        <v>25.1</v>
      </c>
      <c r="M41" s="19">
        <v>285.3</v>
      </c>
      <c r="N41" s="19">
        <v>38.42</v>
      </c>
      <c r="O41" s="19">
        <v>3.6799999999999997</v>
      </c>
      <c r="P41" s="19">
        <v>1117.7</v>
      </c>
      <c r="Q41" s="68">
        <f t="shared" si="0"/>
        <v>2059.4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2.75" x14ac:dyDescent="0.2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67">
        <v>0</v>
      </c>
      <c r="K42" s="23">
        <v>0.9</v>
      </c>
      <c r="L42" s="19">
        <v>24.8</v>
      </c>
      <c r="M42" s="19">
        <v>283.60000000000002</v>
      </c>
      <c r="N42" s="19">
        <v>38.42</v>
      </c>
      <c r="O42" s="19">
        <v>3.6799999999999997</v>
      </c>
      <c r="P42" s="19">
        <v>1114.5999999999999</v>
      </c>
      <c r="Q42" s="68">
        <f t="shared" si="0"/>
        <v>2051.5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2.75" x14ac:dyDescent="0.2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67">
        <v>0</v>
      </c>
      <c r="K43" s="23">
        <v>0.7</v>
      </c>
      <c r="L43" s="19">
        <v>24.8</v>
      </c>
      <c r="M43" s="19">
        <v>283.60000000000002</v>
      </c>
      <c r="N43" s="19">
        <v>38.32</v>
      </c>
      <c r="O43" s="19">
        <v>3.7800000000000011</v>
      </c>
      <c r="P43" s="19">
        <v>1114</v>
      </c>
      <c r="Q43" s="68">
        <f t="shared" si="0"/>
        <v>2049.5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ht="12.75" x14ac:dyDescent="0.2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67">
        <v>0</v>
      </c>
      <c r="K44" s="23">
        <v>0.7</v>
      </c>
      <c r="L44" s="19">
        <v>24.6</v>
      </c>
      <c r="M44" s="19">
        <v>282.3</v>
      </c>
      <c r="N44" s="19">
        <v>38.21</v>
      </c>
      <c r="O44" s="19">
        <v>3.8900000000000006</v>
      </c>
      <c r="P44" s="19">
        <v>1113.7</v>
      </c>
      <c r="Q44" s="68">
        <f t="shared" si="0"/>
        <v>2049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" customFormat="1" ht="12.75" x14ac:dyDescent="0.2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67">
        <v>0</v>
      </c>
      <c r="K45" s="23">
        <v>0.7</v>
      </c>
      <c r="L45" s="19">
        <v>24</v>
      </c>
      <c r="M45" s="19">
        <v>280.7</v>
      </c>
      <c r="N45" s="19">
        <v>38.090000000000003</v>
      </c>
      <c r="O45" s="19">
        <v>3.6099999999999994</v>
      </c>
      <c r="P45" s="19">
        <v>1111.5999999999999</v>
      </c>
      <c r="Q45" s="68">
        <f t="shared" si="0"/>
        <v>2044.5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" customFormat="1" ht="12.75" x14ac:dyDescent="0.2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67"/>
      <c r="K46" s="23"/>
      <c r="L46" s="19"/>
      <c r="M46" s="19"/>
      <c r="N46" s="19"/>
      <c r="O46" s="19"/>
      <c r="P46" s="19"/>
      <c r="Q46" s="68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2" customFormat="1" ht="12.75" x14ac:dyDescent="0.2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67">
        <v>0</v>
      </c>
      <c r="K47" s="23">
        <v>0.7</v>
      </c>
      <c r="L47" s="19">
        <v>23.6</v>
      </c>
      <c r="M47" s="19">
        <v>279</v>
      </c>
      <c r="N47" s="19">
        <v>38.03</v>
      </c>
      <c r="O47" s="19">
        <v>3.0700000000000003</v>
      </c>
      <c r="P47" s="19">
        <v>1110.7</v>
      </c>
      <c r="Q47" s="68">
        <f t="shared" si="0"/>
        <v>2041.0700000000002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2" customFormat="1" ht="12.75" x14ac:dyDescent="0.2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67">
        <v>0</v>
      </c>
      <c r="K48" s="23">
        <v>0.7</v>
      </c>
      <c r="L48" s="19">
        <v>23.6</v>
      </c>
      <c r="M48" s="19">
        <v>275</v>
      </c>
      <c r="N48" s="19">
        <v>37.840000000000003</v>
      </c>
      <c r="O48" s="19">
        <v>3.0599999999999952</v>
      </c>
      <c r="P48" s="19">
        <v>1110.7</v>
      </c>
      <c r="Q48" s="68">
        <f t="shared" si="0"/>
        <v>2038.27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2" customFormat="1" ht="12.75" x14ac:dyDescent="0.2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67">
        <v>0</v>
      </c>
      <c r="K49" s="23">
        <v>0.7</v>
      </c>
      <c r="L49" s="19">
        <v>23.6</v>
      </c>
      <c r="M49" s="19">
        <v>275</v>
      </c>
      <c r="N49" s="19">
        <v>37.68</v>
      </c>
      <c r="O49" s="19">
        <v>3.2199999999999989</v>
      </c>
      <c r="P49" s="19">
        <v>1107.4000000000001</v>
      </c>
      <c r="Q49" s="68">
        <f t="shared" si="0"/>
        <v>2036.0000000000002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2" customFormat="1" ht="12.75" x14ac:dyDescent="0.2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67">
        <v>0</v>
      </c>
      <c r="K50" s="23">
        <v>0.6</v>
      </c>
      <c r="L50" s="19">
        <v>23.8</v>
      </c>
      <c r="M50" s="19">
        <v>273.39999999999998</v>
      </c>
      <c r="N50" s="19">
        <v>37.4</v>
      </c>
      <c r="O50" s="19">
        <v>3.3000000000000043</v>
      </c>
      <c r="P50" s="19">
        <v>1106.8</v>
      </c>
      <c r="Q50" s="68">
        <f t="shared" si="0"/>
        <v>2030.37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2" customFormat="1" ht="12.75" x14ac:dyDescent="0.2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67">
        <v>0</v>
      </c>
      <c r="K51" s="23">
        <v>0.6</v>
      </c>
      <c r="L51" s="19">
        <v>23.4</v>
      </c>
      <c r="M51" s="19">
        <v>292.10000000000002</v>
      </c>
      <c r="N51" s="19">
        <v>37.33</v>
      </c>
      <c r="O51" s="19">
        <v>2.5700000000000003</v>
      </c>
      <c r="P51" s="19">
        <v>1105.5999999999999</v>
      </c>
      <c r="Q51" s="68">
        <f t="shared" si="0"/>
        <v>2043.8600000000001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2" customFormat="1" ht="12.75" x14ac:dyDescent="0.2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67">
        <v>0</v>
      </c>
      <c r="K52" s="23">
        <v>0.6</v>
      </c>
      <c r="L52" s="19">
        <v>23.5</v>
      </c>
      <c r="M52" s="19">
        <v>290.5</v>
      </c>
      <c r="N52" s="19">
        <v>37.15</v>
      </c>
      <c r="O52" s="19">
        <v>2.5500000000000043</v>
      </c>
      <c r="P52" s="19">
        <v>1102.0999999999999</v>
      </c>
      <c r="Q52" s="68">
        <f t="shared" si="0"/>
        <v>2041.3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2" customFormat="1" ht="12.75" x14ac:dyDescent="0.2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67">
        <v>0</v>
      </c>
      <c r="K53" s="23">
        <v>0.6</v>
      </c>
      <c r="L53" s="19">
        <v>22.3</v>
      </c>
      <c r="M53" s="19">
        <v>288.8</v>
      </c>
      <c r="N53" s="19">
        <v>37.15</v>
      </c>
      <c r="O53" s="19">
        <v>2.3500000000000014</v>
      </c>
      <c r="P53" s="19">
        <v>1101.8</v>
      </c>
      <c r="Q53" s="68">
        <f t="shared" si="0"/>
        <v>2038.33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2" customFormat="1" ht="12.75" x14ac:dyDescent="0.2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67">
        <v>0</v>
      </c>
      <c r="K54" s="23">
        <v>0.6</v>
      </c>
      <c r="L54" s="19">
        <v>22.5</v>
      </c>
      <c r="M54" s="19">
        <v>284.8</v>
      </c>
      <c r="N54" s="19">
        <v>36.85</v>
      </c>
      <c r="O54" s="19">
        <v>2.3500000000000014</v>
      </c>
      <c r="P54" s="19">
        <v>1100.0999999999999</v>
      </c>
      <c r="Q54" s="68">
        <f t="shared" si="0"/>
        <v>2031.8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2" customFormat="1" ht="12.75" x14ac:dyDescent="0.2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67">
        <v>0</v>
      </c>
      <c r="K55" s="23">
        <v>0.6</v>
      </c>
      <c r="L55" s="19">
        <v>22.8</v>
      </c>
      <c r="M55" s="19">
        <v>283.2</v>
      </c>
      <c r="N55" s="19">
        <v>36.85</v>
      </c>
      <c r="O55" s="19">
        <v>2.3500000000000014</v>
      </c>
      <c r="P55" s="19">
        <v>1100.0999999999999</v>
      </c>
      <c r="Q55" s="68">
        <f t="shared" si="0"/>
        <v>2037.6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2" customFormat="1" ht="12.75" x14ac:dyDescent="0.2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67">
        <v>0</v>
      </c>
      <c r="K56" s="23">
        <v>0.4</v>
      </c>
      <c r="L56" s="19">
        <v>22.8</v>
      </c>
      <c r="M56" s="19">
        <v>283.2</v>
      </c>
      <c r="N56" s="19">
        <v>36.75</v>
      </c>
      <c r="O56" s="19">
        <v>2.4500000000000028</v>
      </c>
      <c r="P56" s="19">
        <v>1100.0999999999999</v>
      </c>
      <c r="Q56" s="68">
        <f t="shared" si="0"/>
        <v>2036.1999999999998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2" customFormat="1" ht="12.75" x14ac:dyDescent="0.2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67">
        <v>0</v>
      </c>
      <c r="K57" s="23">
        <v>0.38355079999999997</v>
      </c>
      <c r="L57" s="19">
        <v>22.7</v>
      </c>
      <c r="M57" s="19">
        <v>281.86651710000001</v>
      </c>
      <c r="N57" s="19">
        <v>36.64</v>
      </c>
      <c r="O57" s="19">
        <v>2.3570587999999901</v>
      </c>
      <c r="P57" s="19">
        <v>1099.9095743</v>
      </c>
      <c r="Q57" s="68">
        <f t="shared" si="0"/>
        <v>2036.7745061331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2" customFormat="1" ht="12.75" x14ac:dyDescent="0.2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67">
        <v>0</v>
      </c>
      <c r="K58" s="23">
        <v>0.4</v>
      </c>
      <c r="L58" s="19">
        <v>21.6</v>
      </c>
      <c r="M58" s="19">
        <v>280.3</v>
      </c>
      <c r="N58" s="19">
        <v>36.64</v>
      </c>
      <c r="O58" s="19">
        <v>2.759999999999998</v>
      </c>
      <c r="P58" s="19">
        <v>1091.2</v>
      </c>
      <c r="Q58" s="68">
        <f t="shared" si="0"/>
        <v>2030.6999999999998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ht="12.75" x14ac:dyDescent="0.2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67"/>
      <c r="K59" s="23"/>
      <c r="L59" s="19"/>
      <c r="M59" s="19"/>
      <c r="N59" s="19"/>
      <c r="O59" s="19"/>
      <c r="P59" s="19"/>
      <c r="Q59" s="68"/>
    </row>
    <row r="60" spans="1:42" s="2" customFormat="1" ht="12.75" x14ac:dyDescent="0.2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67">
        <v>0</v>
      </c>
      <c r="K60" s="23">
        <v>0.4</v>
      </c>
      <c r="L60" s="19">
        <v>21.6</v>
      </c>
      <c r="M60" s="19">
        <v>277.39999999999998</v>
      </c>
      <c r="N60" s="19">
        <v>36.46</v>
      </c>
      <c r="O60" s="19">
        <v>2.8399999999999963</v>
      </c>
      <c r="P60" s="19">
        <v>1091.2</v>
      </c>
      <c r="Q60" s="68">
        <f t="shared" si="0"/>
        <v>2024.7000000000003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ht="12.75" x14ac:dyDescent="0.2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67">
        <v>0</v>
      </c>
      <c r="K61" s="23">
        <v>0.4</v>
      </c>
      <c r="L61" s="19">
        <v>21.4</v>
      </c>
      <c r="M61" s="19">
        <v>276</v>
      </c>
      <c r="N61" s="19">
        <v>72.33</v>
      </c>
      <c r="O61" s="19">
        <v>2.269999999999996</v>
      </c>
      <c r="P61" s="19">
        <v>1089.5999999999999</v>
      </c>
      <c r="Q61" s="68">
        <f t="shared" si="0"/>
        <v>2056.5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ht="12.75" x14ac:dyDescent="0.2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67">
        <v>0</v>
      </c>
      <c r="K62" s="23">
        <v>0.38355079999999997</v>
      </c>
      <c r="L62" s="19">
        <v>22.1</v>
      </c>
      <c r="M62" s="19">
        <v>274.29445310000006</v>
      </c>
      <c r="N62" s="19">
        <v>72.16</v>
      </c>
      <c r="O62" s="19">
        <v>2.2400000000000091</v>
      </c>
      <c r="P62" s="19">
        <v>1057.8</v>
      </c>
      <c r="Q62" s="68">
        <f t="shared" si="0"/>
        <v>2026.7776140999999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2" customFormat="1" ht="12.75" x14ac:dyDescent="0.2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67">
        <v>0</v>
      </c>
      <c r="K63" s="23">
        <v>0.19414300000000001</v>
      </c>
      <c r="L63" s="19">
        <v>21.8</v>
      </c>
      <c r="M63" s="19">
        <v>274.29445310000006</v>
      </c>
      <c r="N63" s="19">
        <v>71.88</v>
      </c>
      <c r="O63" s="19">
        <v>2.3200000000000074</v>
      </c>
      <c r="P63" s="19">
        <v>1057.8</v>
      </c>
      <c r="Q63" s="68">
        <f t="shared" si="0"/>
        <v>2024.5975125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2" customFormat="1" ht="12.75" x14ac:dyDescent="0.2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67">
        <v>0</v>
      </c>
      <c r="K64" s="23">
        <v>0.19414300000000001</v>
      </c>
      <c r="L64" s="19">
        <v>22.5</v>
      </c>
      <c r="M64" s="19">
        <v>272.98563210000003</v>
      </c>
      <c r="N64" s="19">
        <v>101.01</v>
      </c>
      <c r="O64" s="19">
        <v>2.1899999999999977</v>
      </c>
      <c r="P64" s="19">
        <v>1057.8</v>
      </c>
      <c r="Q64" s="68">
        <f t="shared" si="0"/>
        <v>2060.1780863000004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2" customFormat="1" ht="12.75" x14ac:dyDescent="0.2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67">
        <v>0</v>
      </c>
      <c r="K65" s="23">
        <v>0.19414300000000001</v>
      </c>
      <c r="L65" s="19">
        <v>22.5</v>
      </c>
      <c r="M65" s="19">
        <v>272.98563210000003</v>
      </c>
      <c r="N65" s="19">
        <v>100.84</v>
      </c>
      <c r="O65" s="19">
        <v>2.1599999999999966</v>
      </c>
      <c r="P65" s="19">
        <v>1057.8</v>
      </c>
      <c r="Q65" s="68">
        <f t="shared" si="0"/>
        <v>2067.0817496999998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ht="12.75" x14ac:dyDescent="0.2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67">
        <v>0</v>
      </c>
      <c r="K66" s="23">
        <v>0.2</v>
      </c>
      <c r="L66" s="19">
        <v>21.9</v>
      </c>
      <c r="M66" s="19">
        <v>268.5</v>
      </c>
      <c r="N66" s="19">
        <v>134.05000000000001</v>
      </c>
      <c r="O66" s="19">
        <v>1.75</v>
      </c>
      <c r="P66" s="19">
        <v>1057.8</v>
      </c>
      <c r="Q66" s="68">
        <f t="shared" si="0"/>
        <v>2096.3000000000002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ht="12.75" x14ac:dyDescent="0.2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67">
        <v>0</v>
      </c>
      <c r="K67" s="23">
        <v>0.2</v>
      </c>
      <c r="L67" s="19">
        <v>22.1</v>
      </c>
      <c r="M67" s="19">
        <v>284.60000000000002</v>
      </c>
      <c r="N67" s="19">
        <v>133.75</v>
      </c>
      <c r="O67" s="19">
        <v>1.6500000000000057</v>
      </c>
      <c r="P67" s="19">
        <v>1056.2</v>
      </c>
      <c r="Q67" s="68">
        <f t="shared" si="0"/>
        <v>2112.4000000000005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2" customFormat="1" ht="12.75" x14ac:dyDescent="0.2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67">
        <v>0</v>
      </c>
      <c r="K68" s="23">
        <v>0.2</v>
      </c>
      <c r="L68" s="19">
        <v>22.5</v>
      </c>
      <c r="M68" s="19">
        <v>282.89999999999998</v>
      </c>
      <c r="N68" s="19">
        <v>133.83000000000001</v>
      </c>
      <c r="O68" s="19">
        <v>1.6699999999999875</v>
      </c>
      <c r="P68" s="19">
        <v>1056.2</v>
      </c>
      <c r="Q68" s="68">
        <f t="shared" si="0"/>
        <v>2118.1000000000004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" customFormat="1" ht="12.75" x14ac:dyDescent="0.2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67">
        <v>0</v>
      </c>
      <c r="K69" s="19">
        <v>0</v>
      </c>
      <c r="L69" s="19">
        <v>22.5</v>
      </c>
      <c r="M69" s="19">
        <v>285.39999999999998</v>
      </c>
      <c r="N69" s="19">
        <v>178.04</v>
      </c>
      <c r="O69" s="19">
        <v>1.6599999999999966</v>
      </c>
      <c r="P69" s="19">
        <v>1056.2</v>
      </c>
      <c r="Q69" s="68">
        <f t="shared" si="0"/>
        <v>2163.4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" customFormat="1" ht="12.75" x14ac:dyDescent="0.2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67">
        <v>0</v>
      </c>
      <c r="K70" s="19">
        <v>0</v>
      </c>
      <c r="L70" s="19">
        <v>22.6</v>
      </c>
      <c r="M70" s="19">
        <v>284.10474710000005</v>
      </c>
      <c r="N70" s="19">
        <v>178.06</v>
      </c>
      <c r="O70" s="19">
        <v>1.6399999999999864</v>
      </c>
      <c r="P70" s="19">
        <v>1056.1943871999999</v>
      </c>
      <c r="Q70" s="68">
        <f t="shared" si="0"/>
        <v>2162.2944839000002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ht="12.75" x14ac:dyDescent="0.2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67">
        <v>0</v>
      </c>
      <c r="K71" s="19">
        <v>0</v>
      </c>
      <c r="L71" s="19">
        <v>23.3</v>
      </c>
      <c r="M71" s="19">
        <v>280.7</v>
      </c>
      <c r="N71" s="19">
        <v>178</v>
      </c>
      <c r="O71" s="19">
        <v>1.5999999999999943</v>
      </c>
      <c r="P71" s="19">
        <v>1056.2</v>
      </c>
      <c r="Q71" s="68">
        <f t="shared" si="0"/>
        <v>2169.3999999999996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4.25" customHeight="1" x14ac:dyDescent="0.2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67"/>
      <c r="K72" s="19"/>
      <c r="L72" s="19"/>
      <c r="M72" s="19"/>
      <c r="N72" s="19"/>
      <c r="O72" s="19"/>
      <c r="P72" s="19"/>
      <c r="Q72" s="6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" customFormat="1" ht="12.75" x14ac:dyDescent="0.2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67">
        <v>0</v>
      </c>
      <c r="K73" s="19">
        <v>0</v>
      </c>
      <c r="L73" s="19">
        <v>22.238931999999998</v>
      </c>
      <c r="M73" s="19">
        <v>277.8</v>
      </c>
      <c r="N73" s="19">
        <v>196.66</v>
      </c>
      <c r="O73" s="19">
        <v>1.5912040000000047</v>
      </c>
      <c r="P73" s="19">
        <v>1056.2</v>
      </c>
      <c r="Q73" s="68">
        <f t="shared" ref="Q73:Q134" si="1">SUM(B73:P73)</f>
        <v>2177.8517914000004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" customFormat="1" ht="12.75" x14ac:dyDescent="0.2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67">
        <v>0</v>
      </c>
      <c r="K74" s="19">
        <v>0</v>
      </c>
      <c r="L74" s="19">
        <v>22.341555</v>
      </c>
      <c r="M74" s="19">
        <v>273.89999999999998</v>
      </c>
      <c r="N74" s="19">
        <v>196.62</v>
      </c>
      <c r="O74" s="19">
        <v>1.0625509999999849</v>
      </c>
      <c r="P74" s="19">
        <v>1053</v>
      </c>
      <c r="Q74" s="68">
        <f t="shared" si="1"/>
        <v>2172.9307979999999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" customFormat="1" ht="12.75" x14ac:dyDescent="0.2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67">
        <v>0</v>
      </c>
      <c r="K75" s="19">
        <v>0</v>
      </c>
      <c r="L75" s="19">
        <v>22.553142999999999</v>
      </c>
      <c r="M75" s="19">
        <v>272.2</v>
      </c>
      <c r="N75" s="19">
        <v>210.4</v>
      </c>
      <c r="O75" s="19">
        <v>1.0540639999999826</v>
      </c>
      <c r="P75" s="19">
        <v>1053</v>
      </c>
      <c r="Q75" s="68">
        <f t="shared" si="1"/>
        <v>2186.3486240000002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" customFormat="1" ht="12.75" x14ac:dyDescent="0.2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67">
        <v>0</v>
      </c>
      <c r="K76" s="19">
        <v>0</v>
      </c>
      <c r="L76" s="19">
        <v>22.425961000000001</v>
      </c>
      <c r="M76" s="19">
        <v>272.2</v>
      </c>
      <c r="N76" s="19">
        <v>210.25</v>
      </c>
      <c r="O76" s="19">
        <v>1.0569680000000119</v>
      </c>
      <c r="P76" s="19">
        <v>1053</v>
      </c>
      <c r="Q76" s="68">
        <f t="shared" si="1"/>
        <v>2180.3049440000004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" customFormat="1" ht="12.75" x14ac:dyDescent="0.2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67">
        <v>0</v>
      </c>
      <c r="K77" s="19">
        <v>0</v>
      </c>
      <c r="L77" s="19">
        <v>22.631014</v>
      </c>
      <c r="M77" s="19">
        <v>270.88703809999998</v>
      </c>
      <c r="N77" s="19">
        <v>210.29</v>
      </c>
      <c r="O77" s="19">
        <v>1.0622910000000161</v>
      </c>
      <c r="P77" s="19">
        <v>1053.0041999999999</v>
      </c>
      <c r="Q77" s="68">
        <f t="shared" si="1"/>
        <v>2178.3685980999999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" customFormat="1" ht="12.75" x14ac:dyDescent="0.2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67">
        <v>0</v>
      </c>
      <c r="K78" s="19">
        <v>0</v>
      </c>
      <c r="L78" s="19">
        <v>21.751733000000002</v>
      </c>
      <c r="M78" s="19">
        <v>267.58703409999998</v>
      </c>
      <c r="N78" s="19">
        <v>210.26</v>
      </c>
      <c r="O78" s="19">
        <v>1.056225000000012</v>
      </c>
      <c r="P78" s="19">
        <v>1053.0041999999999</v>
      </c>
      <c r="Q78" s="68">
        <f t="shared" si="1"/>
        <v>2177.9143490999995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2" customFormat="1" ht="12.75" x14ac:dyDescent="0.2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67">
        <v>0</v>
      </c>
      <c r="K79" s="19">
        <v>0</v>
      </c>
      <c r="L79" s="19">
        <v>21.852257000000002</v>
      </c>
      <c r="M79" s="19">
        <v>264.7</v>
      </c>
      <c r="N79" s="19">
        <v>263.86</v>
      </c>
      <c r="O79" s="19">
        <v>0.53119099999997843</v>
      </c>
      <c r="P79" s="19">
        <v>1053</v>
      </c>
      <c r="Q79" s="68">
        <f t="shared" si="1"/>
        <v>2224.230251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" customFormat="1" ht="12.75" x14ac:dyDescent="0.2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67">
        <v>0</v>
      </c>
      <c r="K80" s="19">
        <v>0</v>
      </c>
      <c r="L80" s="19">
        <v>21.745041000000001</v>
      </c>
      <c r="M80" s="19">
        <v>260.7</v>
      </c>
      <c r="N80" s="19">
        <v>263.7</v>
      </c>
      <c r="O80" s="19">
        <v>0.5318110000000047</v>
      </c>
      <c r="P80" s="19">
        <v>1053</v>
      </c>
      <c r="Q80" s="68">
        <f t="shared" si="1"/>
        <v>2224.3840340000002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2" customFormat="1" ht="12.75" x14ac:dyDescent="0.2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67">
        <v>0</v>
      </c>
      <c r="K81" s="19">
        <v>0</v>
      </c>
      <c r="L81" s="19">
        <v>21.863177</v>
      </c>
      <c r="M81" s="19">
        <v>259.05026600000002</v>
      </c>
      <c r="N81" s="19">
        <v>291.89</v>
      </c>
      <c r="O81" s="19">
        <v>0.52756900000002815</v>
      </c>
      <c r="P81" s="19">
        <v>1053</v>
      </c>
      <c r="Q81" s="68">
        <f t="shared" si="1"/>
        <v>2251.5424039999998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" customFormat="1" ht="12.75" x14ac:dyDescent="0.2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67">
        <v>0</v>
      </c>
      <c r="K82" s="19">
        <v>0</v>
      </c>
      <c r="L82" s="19">
        <v>21.398149</v>
      </c>
      <c r="M82" s="19">
        <v>259.05026600000002</v>
      </c>
      <c r="N82" s="19">
        <v>292.01</v>
      </c>
      <c r="O82" s="19">
        <v>0.52634100000000217</v>
      </c>
      <c r="P82" s="19">
        <v>1053</v>
      </c>
      <c r="Q82" s="68">
        <f t="shared" si="1"/>
        <v>2251.3780120000001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2" customFormat="1" ht="12.75" x14ac:dyDescent="0.2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67">
        <v>0</v>
      </c>
      <c r="K83" s="19">
        <v>0</v>
      </c>
      <c r="L83" s="19">
        <v>21.869129999999998</v>
      </c>
      <c r="M83" s="19">
        <v>257.741445</v>
      </c>
      <c r="N83" s="19">
        <v>292.10000000000002</v>
      </c>
      <c r="O83" s="19">
        <v>0.529200000000003</v>
      </c>
      <c r="P83" s="19">
        <v>1053</v>
      </c>
      <c r="Q83" s="68">
        <f t="shared" si="1"/>
        <v>2250.9378230000002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2" customFormat="1" ht="12.75" x14ac:dyDescent="0.2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67">
        <v>0</v>
      </c>
      <c r="K84" s="19">
        <v>0</v>
      </c>
      <c r="L84" s="19">
        <v>22.056355</v>
      </c>
      <c r="M84" s="19">
        <v>254.441441</v>
      </c>
      <c r="N84" s="19">
        <v>292.11</v>
      </c>
      <c r="O84" s="19">
        <v>0.53170999999997548</v>
      </c>
      <c r="P84" s="19">
        <v>1053</v>
      </c>
      <c r="Q84" s="68">
        <f t="shared" si="1"/>
        <v>2255.8146800000004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72" customFormat="1" ht="12.75" x14ac:dyDescent="0.2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67"/>
      <c r="K85" s="70"/>
      <c r="L85" s="67"/>
      <c r="M85" s="67"/>
      <c r="N85" s="67"/>
      <c r="O85" s="67"/>
      <c r="P85" s="67"/>
      <c r="Q85" s="68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</row>
    <row r="86" spans="1:42" s="72" customFormat="1" ht="12.75" x14ac:dyDescent="0.2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67">
        <v>0</v>
      </c>
      <c r="K86" s="19">
        <v>0</v>
      </c>
      <c r="L86" s="19">
        <v>20.924734000000001</v>
      </c>
      <c r="M86" s="19">
        <v>251.5296731</v>
      </c>
      <c r="N86" s="19">
        <v>292.89</v>
      </c>
      <c r="O86" s="19">
        <v>0</v>
      </c>
      <c r="P86" s="19">
        <v>1053.0041999999999</v>
      </c>
      <c r="Q86" s="68">
        <f t="shared" si="1"/>
        <v>2245.6494052999997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42" s="50" customFormat="1" ht="12.75" x14ac:dyDescent="0.2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67">
        <v>0</v>
      </c>
      <c r="K87" s="19">
        <v>0</v>
      </c>
      <c r="L87" s="19">
        <v>20.930572000000002</v>
      </c>
      <c r="M87" s="19">
        <v>247.6</v>
      </c>
      <c r="N87" s="19">
        <v>322.58999999999997</v>
      </c>
      <c r="O87" s="19">
        <v>0</v>
      </c>
      <c r="P87" s="19">
        <v>1053</v>
      </c>
      <c r="Q87" s="68">
        <f t="shared" si="1"/>
        <v>2274.568252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50" customFormat="1" ht="12.75" x14ac:dyDescent="0.2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67">
        <v>0</v>
      </c>
      <c r="K88" s="19">
        <v>0</v>
      </c>
      <c r="L88" s="19">
        <v>20.618713</v>
      </c>
      <c r="M88" s="19">
        <v>246.9</v>
      </c>
      <c r="N88" s="19">
        <v>322.52999999999997</v>
      </c>
      <c r="O88" s="19">
        <v>0</v>
      </c>
      <c r="P88" s="19">
        <v>1053</v>
      </c>
      <c r="Q88" s="68">
        <f t="shared" si="1"/>
        <v>2278.3017019999998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50" customFormat="1" ht="12.75" x14ac:dyDescent="0.2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67">
        <v>0</v>
      </c>
      <c r="K89" s="19">
        <v>0</v>
      </c>
      <c r="L89" s="19">
        <v>20.567920999999998</v>
      </c>
      <c r="M89" s="19">
        <v>246.9</v>
      </c>
      <c r="N89" s="19">
        <v>322.58999999999997</v>
      </c>
      <c r="O89" s="19">
        <v>0</v>
      </c>
      <c r="P89" s="19">
        <v>1053</v>
      </c>
      <c r="Q89" s="68">
        <f t="shared" si="1"/>
        <v>2276.4490109999997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s="50" customFormat="1" ht="12.75" x14ac:dyDescent="0.2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67">
        <v>0</v>
      </c>
      <c r="K90" s="19">
        <v>0</v>
      </c>
      <c r="L90" s="19">
        <v>20.576332000000001</v>
      </c>
      <c r="M90" s="19">
        <v>265.60000000000002</v>
      </c>
      <c r="N90" s="19">
        <v>326.10000000000002</v>
      </c>
      <c r="O90" s="19">
        <v>0</v>
      </c>
      <c r="P90" s="19">
        <v>1053.0041999999999</v>
      </c>
      <c r="Q90" s="68">
        <f t="shared" si="1"/>
        <v>2297.5649909999997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s="50" customFormat="1" ht="12.75" x14ac:dyDescent="0.2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67">
        <v>0</v>
      </c>
      <c r="K91" s="19">
        <v>0</v>
      </c>
      <c r="L91" s="19">
        <v>20.650621000000001</v>
      </c>
      <c r="M91" s="19">
        <v>262.29584799999998</v>
      </c>
      <c r="N91" s="19">
        <v>353.74</v>
      </c>
      <c r="O91" s="19">
        <v>0</v>
      </c>
      <c r="P91" s="19">
        <v>1053.0041999999999</v>
      </c>
      <c r="Q91" s="68">
        <f t="shared" si="1"/>
        <v>2327.5119658999997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s="50" customFormat="1" ht="12.75" x14ac:dyDescent="0.2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67">
        <v>0</v>
      </c>
      <c r="K92" s="19">
        <v>0</v>
      </c>
      <c r="L92" s="19">
        <v>19.851521000000002</v>
      </c>
      <c r="M92" s="19">
        <v>259.38407999999998</v>
      </c>
      <c r="N92" s="19">
        <v>353.77</v>
      </c>
      <c r="O92" s="19">
        <v>0</v>
      </c>
      <c r="P92" s="19">
        <v>1053.0041999999999</v>
      </c>
      <c r="Q92" s="68">
        <f t="shared" si="1"/>
        <v>2327.7735764999998</v>
      </c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s="50" customFormat="1" ht="12.75" x14ac:dyDescent="0.2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67">
        <v>0</v>
      </c>
      <c r="K93" s="19">
        <v>0</v>
      </c>
      <c r="L93" s="19">
        <v>20.124229</v>
      </c>
      <c r="M93" s="19">
        <v>255.4</v>
      </c>
      <c r="N93" s="19">
        <v>353.81</v>
      </c>
      <c r="O93" s="19">
        <v>0</v>
      </c>
      <c r="P93" s="19">
        <v>1053</v>
      </c>
      <c r="Q93" s="68">
        <f t="shared" si="1"/>
        <v>2329.9779390000003</v>
      </c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s="50" customFormat="1" ht="12.75" x14ac:dyDescent="0.2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67">
        <v>0</v>
      </c>
      <c r="K94" s="19">
        <v>0</v>
      </c>
      <c r="L94" s="19">
        <v>20.372299999999999</v>
      </c>
      <c r="M94" s="19">
        <v>253.8</v>
      </c>
      <c r="N94" s="19">
        <v>367.1</v>
      </c>
      <c r="O94" s="19">
        <v>0</v>
      </c>
      <c r="P94" s="19">
        <v>1053</v>
      </c>
      <c r="Q94" s="68">
        <f t="shared" si="1"/>
        <v>2350.0645180000001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s="50" customFormat="1" ht="12.75" x14ac:dyDescent="0.2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67">
        <v>0</v>
      </c>
      <c r="K95" s="19">
        <v>0</v>
      </c>
      <c r="L95" s="19">
        <v>19.982624999999999</v>
      </c>
      <c r="M95" s="19">
        <v>253.8</v>
      </c>
      <c r="N95" s="19">
        <v>366.55</v>
      </c>
      <c r="O95" s="19">
        <v>0</v>
      </c>
      <c r="P95" s="19">
        <v>1053</v>
      </c>
      <c r="Q95" s="68">
        <f t="shared" si="1"/>
        <v>2347.5059510000001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s="50" customFormat="1" ht="12.75" x14ac:dyDescent="0.2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67">
        <v>0</v>
      </c>
      <c r="K96" s="19">
        <v>0</v>
      </c>
      <c r="L96" s="19">
        <v>19.874507000000001</v>
      </c>
      <c r="M96" s="19">
        <v>252.45</v>
      </c>
      <c r="N96" s="19">
        <v>365.99</v>
      </c>
      <c r="O96" s="19">
        <v>0</v>
      </c>
      <c r="P96" s="19">
        <v>1053</v>
      </c>
      <c r="Q96" s="68">
        <f t="shared" si="1"/>
        <v>2346.011332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s="50" customFormat="1" ht="12.75" x14ac:dyDescent="0.2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67">
        <v>0</v>
      </c>
      <c r="K97" s="19">
        <v>0</v>
      </c>
      <c r="L97" s="19">
        <v>19.007504000000001</v>
      </c>
      <c r="M97" s="19">
        <v>249.2</v>
      </c>
      <c r="N97" s="19">
        <v>375.42</v>
      </c>
      <c r="O97" s="19">
        <v>0</v>
      </c>
      <c r="P97" s="19">
        <v>1053</v>
      </c>
      <c r="Q97" s="68">
        <f t="shared" si="1"/>
        <v>2359.9572360000002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s="2" customFormat="1" ht="12.75" x14ac:dyDescent="0.2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67"/>
      <c r="K98" s="19"/>
      <c r="L98" s="19"/>
      <c r="M98" s="19"/>
      <c r="N98" s="19"/>
      <c r="O98" s="19"/>
      <c r="P98" s="19"/>
      <c r="Q98" s="6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65" customFormat="1" ht="12.75" x14ac:dyDescent="0.2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67">
        <v>0</v>
      </c>
      <c r="K99" s="19">
        <v>0</v>
      </c>
      <c r="L99" s="19">
        <v>21.1</v>
      </c>
      <c r="M99" s="19">
        <v>246.2</v>
      </c>
      <c r="N99" s="19">
        <v>376.07</v>
      </c>
      <c r="O99" s="19">
        <v>0</v>
      </c>
      <c r="P99" s="19">
        <v>1053.0041999999999</v>
      </c>
      <c r="Q99" s="68">
        <f t="shared" si="1"/>
        <v>2356.4641999999994</v>
      </c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s="50" customFormat="1" ht="12.75" x14ac:dyDescent="0.2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67">
        <v>0</v>
      </c>
      <c r="K100" s="19">
        <v>0</v>
      </c>
      <c r="L100" s="19">
        <v>21.4</v>
      </c>
      <c r="M100" s="19">
        <v>242.3</v>
      </c>
      <c r="N100" s="19">
        <v>381</v>
      </c>
      <c r="O100" s="19">
        <v>0</v>
      </c>
      <c r="P100" s="19">
        <v>1053</v>
      </c>
      <c r="Q100" s="68">
        <f t="shared" si="1"/>
        <v>2362.8000000000002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s="50" customFormat="1" ht="12.75" x14ac:dyDescent="0.2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67">
        <v>0</v>
      </c>
      <c r="K101" s="19">
        <v>0</v>
      </c>
      <c r="L101" s="19">
        <v>21.3</v>
      </c>
      <c r="M101" s="19">
        <v>240.6</v>
      </c>
      <c r="N101" s="19">
        <v>380.6</v>
      </c>
      <c r="O101" s="19">
        <v>0</v>
      </c>
      <c r="P101" s="19">
        <v>1053</v>
      </c>
      <c r="Q101" s="68">
        <f t="shared" si="1"/>
        <v>2363.1999999999998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s="50" customFormat="1" ht="12.75" x14ac:dyDescent="0.2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67">
        <v>0</v>
      </c>
      <c r="K102" s="19">
        <v>0</v>
      </c>
      <c r="L102" s="19">
        <v>21.4</v>
      </c>
      <c r="M102" s="19">
        <v>240.6</v>
      </c>
      <c r="N102" s="19">
        <v>380.03</v>
      </c>
      <c r="O102" s="19">
        <v>0</v>
      </c>
      <c r="P102" s="19">
        <v>1053</v>
      </c>
      <c r="Q102" s="68">
        <f t="shared" si="1"/>
        <v>2362.02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s="50" customFormat="1" ht="12.75" x14ac:dyDescent="0.2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67">
        <v>0</v>
      </c>
      <c r="K103" s="19">
        <v>0</v>
      </c>
      <c r="L103" s="19">
        <v>23.2</v>
      </c>
      <c r="M103" s="19">
        <v>236</v>
      </c>
      <c r="N103" s="19">
        <v>379.62</v>
      </c>
      <c r="O103" s="19">
        <v>0</v>
      </c>
      <c r="P103" s="19">
        <v>1053.0041999999999</v>
      </c>
      <c r="Q103" s="68">
        <f t="shared" si="1"/>
        <v>2357.2541999999999</v>
      </c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s="50" customFormat="1" ht="12.75" x14ac:dyDescent="0.2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67">
        <v>0</v>
      </c>
      <c r="K104" s="19">
        <v>0</v>
      </c>
      <c r="L104" s="19">
        <v>22.8</v>
      </c>
      <c r="M104" s="19">
        <v>236</v>
      </c>
      <c r="N104" s="19">
        <v>383.07</v>
      </c>
      <c r="O104" s="19">
        <v>0</v>
      </c>
      <c r="P104" s="19">
        <v>1053.0041999999999</v>
      </c>
      <c r="Q104" s="68">
        <f t="shared" si="1"/>
        <v>2360.1741999999995</v>
      </c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s="2" customFormat="1" ht="12.75" x14ac:dyDescent="0.2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67">
        <v>0</v>
      </c>
      <c r="K105" s="19">
        <v>0</v>
      </c>
      <c r="L105" s="19">
        <v>23</v>
      </c>
      <c r="M105" s="19">
        <v>253.1</v>
      </c>
      <c r="N105" s="19">
        <v>390.72</v>
      </c>
      <c r="O105" s="19">
        <v>0</v>
      </c>
      <c r="P105" s="19">
        <v>1053</v>
      </c>
      <c r="Q105" s="68">
        <f t="shared" si="1"/>
        <v>2384.5100000000002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2" customFormat="1" ht="12.75" x14ac:dyDescent="0.2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67">
        <v>0</v>
      </c>
      <c r="K106" s="19">
        <v>0</v>
      </c>
      <c r="L106" s="19">
        <v>23.5</v>
      </c>
      <c r="M106" s="19">
        <v>249</v>
      </c>
      <c r="N106" s="19">
        <v>398.28</v>
      </c>
      <c r="O106" s="19">
        <v>0</v>
      </c>
      <c r="P106" s="19">
        <v>1053</v>
      </c>
      <c r="Q106" s="68">
        <f t="shared" si="1"/>
        <v>2395.98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2" customFormat="1" ht="12.75" x14ac:dyDescent="0.2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67">
        <v>0</v>
      </c>
      <c r="K107" s="19">
        <v>0</v>
      </c>
      <c r="L107" s="19">
        <v>23.2</v>
      </c>
      <c r="M107" s="19">
        <v>247.320898</v>
      </c>
      <c r="N107" s="19">
        <v>397.83</v>
      </c>
      <c r="O107" s="19">
        <v>0</v>
      </c>
      <c r="P107" s="19">
        <v>1053.0041999999999</v>
      </c>
      <c r="Q107" s="68">
        <f t="shared" si="1"/>
        <v>2397.7074874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2" customFormat="1" ht="12.75" x14ac:dyDescent="0.2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67">
        <v>0</v>
      </c>
      <c r="K108" s="19">
        <v>0</v>
      </c>
      <c r="L108" s="19">
        <v>23.1</v>
      </c>
      <c r="M108" s="19">
        <v>247.320898</v>
      </c>
      <c r="N108" s="19">
        <v>397.58</v>
      </c>
      <c r="O108" s="19">
        <v>0</v>
      </c>
      <c r="P108" s="19">
        <v>1053.0041999999999</v>
      </c>
      <c r="Q108" s="68">
        <f t="shared" si="1"/>
        <v>2397.9923155999995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" customFormat="1" ht="12.75" x14ac:dyDescent="0.2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67">
        <v>0</v>
      </c>
      <c r="K109" s="19">
        <v>0</v>
      </c>
      <c r="L109" s="19">
        <v>23.5</v>
      </c>
      <c r="M109" s="19">
        <v>246.01207699999998</v>
      </c>
      <c r="N109" s="19">
        <v>402.52</v>
      </c>
      <c r="O109" s="19">
        <v>0</v>
      </c>
      <c r="P109" s="19">
        <v>1053.0041999999999</v>
      </c>
      <c r="Q109" s="68">
        <f t="shared" si="1"/>
        <v>2402.6510930999998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" customFormat="1" ht="12.75" x14ac:dyDescent="0.2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67">
        <v>0</v>
      </c>
      <c r="K110" s="19">
        <v>0</v>
      </c>
      <c r="L110" s="19">
        <v>22.9</v>
      </c>
      <c r="M110" s="19">
        <v>244.24736899999999</v>
      </c>
      <c r="N110" s="19">
        <v>406.22</v>
      </c>
      <c r="O110" s="19">
        <v>0</v>
      </c>
      <c r="P110" s="19">
        <v>1053.0041999999999</v>
      </c>
      <c r="Q110" s="68">
        <f t="shared" si="1"/>
        <v>2408.1556737999999</v>
      </c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" customFormat="1" ht="12.75" x14ac:dyDescent="0.2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67"/>
      <c r="K111" s="19"/>
      <c r="L111" s="19"/>
      <c r="M111" s="19"/>
      <c r="N111" s="19"/>
      <c r="O111" s="19"/>
      <c r="P111" s="19"/>
      <c r="Q111" s="6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50" customFormat="1" ht="12.75" x14ac:dyDescent="0.2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67">
        <v>0</v>
      </c>
      <c r="K112" s="19">
        <v>0</v>
      </c>
      <c r="L112" s="19">
        <v>23.295991000000001</v>
      </c>
      <c r="M112" s="19">
        <v>241.335601</v>
      </c>
      <c r="N112" s="19">
        <v>405.52</v>
      </c>
      <c r="O112" s="19">
        <v>0</v>
      </c>
      <c r="P112" s="19">
        <v>1053.0041999999999</v>
      </c>
      <c r="Q112" s="68">
        <f t="shared" si="1"/>
        <v>2403.1710434999995</v>
      </c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s="50" customFormat="1" ht="12.75" x14ac:dyDescent="0.2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67">
        <v>0</v>
      </c>
      <c r="K113" s="19">
        <v>0</v>
      </c>
      <c r="L113" s="19">
        <v>23.280747000000002</v>
      </c>
      <c r="M113" s="19">
        <v>237.230209</v>
      </c>
      <c r="N113" s="19">
        <v>412.3</v>
      </c>
      <c r="O113" s="19">
        <v>0</v>
      </c>
      <c r="P113" s="19">
        <v>1053</v>
      </c>
      <c r="Q113" s="68">
        <f t="shared" si="1"/>
        <v>2405.8709245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s="50" customFormat="1" ht="12.75" x14ac:dyDescent="0.2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67">
        <v>0</v>
      </c>
      <c r="K114" s="19">
        <v>0</v>
      </c>
      <c r="L114" s="19">
        <v>23.684336999999999</v>
      </c>
      <c r="M114" s="19">
        <v>255.56354099999999</v>
      </c>
      <c r="N114" s="19">
        <v>418.28</v>
      </c>
      <c r="O114" s="19">
        <v>0</v>
      </c>
      <c r="P114" s="19">
        <v>1053.0041999999999</v>
      </c>
      <c r="Q114" s="68">
        <f t="shared" si="1"/>
        <v>2435.1569024999999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s="50" customFormat="1" ht="12.75" x14ac:dyDescent="0.2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67">
        <v>0</v>
      </c>
      <c r="K115" s="19">
        <v>0</v>
      </c>
      <c r="L115" s="19">
        <v>24.475641</v>
      </c>
      <c r="M115" s="19">
        <v>255.56354099999999</v>
      </c>
      <c r="N115" s="19">
        <v>416.68</v>
      </c>
      <c r="O115" s="19">
        <v>0</v>
      </c>
      <c r="P115" s="19">
        <v>1053.0041999999999</v>
      </c>
      <c r="Q115" s="68">
        <f t="shared" si="1"/>
        <v>2428.1319815999996</v>
      </c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s="52" customFormat="1" ht="12.75" x14ac:dyDescent="0.2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0</v>
      </c>
      <c r="L116" s="67">
        <v>24.523972000000001</v>
      </c>
      <c r="M116" s="67">
        <v>254.25471999999999</v>
      </c>
      <c r="N116" s="67">
        <v>415.94</v>
      </c>
      <c r="O116" s="75">
        <v>50</v>
      </c>
      <c r="P116" s="67">
        <v>1053.0041999999999</v>
      </c>
      <c r="Q116" s="73">
        <f>SUM(B116:P116)</f>
        <v>2475.5026711</v>
      </c>
    </row>
    <row r="117" spans="1:42" s="65" customFormat="1" ht="12.75" x14ac:dyDescent="0.2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67">
        <v>0</v>
      </c>
      <c r="K117" s="19">
        <v>0</v>
      </c>
      <c r="L117" s="19">
        <v>25.121594000000002</v>
      </c>
      <c r="M117" s="19">
        <v>252.49001200000001</v>
      </c>
      <c r="N117" s="19">
        <v>414.99</v>
      </c>
      <c r="O117" s="69">
        <v>50</v>
      </c>
      <c r="P117" s="19">
        <v>1053.0041999999999</v>
      </c>
      <c r="Q117" s="68">
        <f t="shared" si="1"/>
        <v>2479.9313382</v>
      </c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s="65" customFormat="1" ht="12.75" x14ac:dyDescent="0.2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67">
        <v>0</v>
      </c>
      <c r="K118" s="19">
        <v>0</v>
      </c>
      <c r="L118" s="19">
        <v>25.609967000000001</v>
      </c>
      <c r="M118" s="19">
        <v>249.57824400000001</v>
      </c>
      <c r="N118" s="19">
        <v>417.36</v>
      </c>
      <c r="O118" s="69">
        <v>50</v>
      </c>
      <c r="P118" s="19">
        <v>1053.0041999999999</v>
      </c>
      <c r="Q118" s="68">
        <f t="shared" si="1"/>
        <v>2476.7260587000001</v>
      </c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s="65" customFormat="1" ht="12.75" x14ac:dyDescent="0.2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67">
        <v>0</v>
      </c>
      <c r="K119" s="19">
        <v>0</v>
      </c>
      <c r="L119" s="19">
        <v>26.023745000000002</v>
      </c>
      <c r="M119" s="19">
        <v>245.47285199999999</v>
      </c>
      <c r="N119" s="19">
        <v>415.73</v>
      </c>
      <c r="O119" s="69">
        <v>50</v>
      </c>
      <c r="P119" s="19">
        <v>1053.0041999999999</v>
      </c>
      <c r="Q119" s="68">
        <f t="shared" si="1"/>
        <v>2477.3251326</v>
      </c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s="65" customFormat="1" ht="12.75" x14ac:dyDescent="0.2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67">
        <v>0</v>
      </c>
      <c r="K120" s="19">
        <v>0</v>
      </c>
      <c r="L120" s="19">
        <v>26.716612999999999</v>
      </c>
      <c r="M120" s="19">
        <v>243.806184</v>
      </c>
      <c r="N120" s="19">
        <v>415.81</v>
      </c>
      <c r="O120" s="69">
        <v>50</v>
      </c>
      <c r="P120" s="19">
        <v>1053.0041999999999</v>
      </c>
      <c r="Q120" s="68">
        <f t="shared" si="1"/>
        <v>2477.6842064000002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65" customFormat="1" ht="12.75" x14ac:dyDescent="0.2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67">
        <v>0</v>
      </c>
      <c r="K121" s="19">
        <v>0</v>
      </c>
      <c r="L121" s="19">
        <v>26.672499999999999</v>
      </c>
      <c r="M121" s="19">
        <v>244.67419000000001</v>
      </c>
      <c r="N121" s="19">
        <v>415.9</v>
      </c>
      <c r="O121" s="69">
        <v>50</v>
      </c>
      <c r="P121" s="19">
        <v>1053.0041999999999</v>
      </c>
      <c r="Q121" s="68">
        <f t="shared" si="1"/>
        <v>2476.2607324999999</v>
      </c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s="65" customFormat="1" ht="12.75" x14ac:dyDescent="0.2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67">
        <v>0</v>
      </c>
      <c r="K122" s="19">
        <v>0</v>
      </c>
      <c r="L122" s="19">
        <v>27.412683999999999</v>
      </c>
      <c r="M122" s="19">
        <v>243.36536899999999</v>
      </c>
      <c r="N122" s="19">
        <v>415.96</v>
      </c>
      <c r="O122" s="69">
        <v>50</v>
      </c>
      <c r="P122" s="19">
        <v>1053.0041999999999</v>
      </c>
      <c r="Q122" s="68">
        <f t="shared" si="1"/>
        <v>2490.7690063999999</v>
      </c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s="65" customFormat="1" ht="12.75" x14ac:dyDescent="0.2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67">
        <v>0</v>
      </c>
      <c r="K123" s="19">
        <v>0</v>
      </c>
      <c r="L123" s="19">
        <v>26.5</v>
      </c>
      <c r="M123" s="19">
        <v>241.600661</v>
      </c>
      <c r="N123" s="19">
        <v>419.59</v>
      </c>
      <c r="O123" s="69">
        <v>50</v>
      </c>
      <c r="P123" s="19">
        <v>1053.0041999999999</v>
      </c>
      <c r="Q123" s="68">
        <f t="shared" si="1"/>
        <v>2513.6948072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s="2" customFormat="1" ht="12.75" x14ac:dyDescent="0.2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67"/>
      <c r="K124" s="19"/>
      <c r="L124" s="19"/>
      <c r="M124" s="19"/>
      <c r="N124" s="19"/>
      <c r="O124" s="19"/>
      <c r="P124" s="19"/>
      <c r="Q124" s="6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s="2" customFormat="1" ht="12.75" customHeight="1" x14ac:dyDescent="0.2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67">
        <v>0</v>
      </c>
      <c r="K125" s="19">
        <v>0</v>
      </c>
      <c r="L125" s="19">
        <v>26.62</v>
      </c>
      <c r="M125" s="19">
        <v>238.82</v>
      </c>
      <c r="N125" s="19">
        <v>419.6</v>
      </c>
      <c r="O125" s="19">
        <v>50.041043000000002</v>
      </c>
      <c r="P125" s="19">
        <v>1053.0041999999999</v>
      </c>
      <c r="Q125" s="68">
        <f t="shared" si="1"/>
        <v>2507.943486162475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s="2" customFormat="1" ht="12.75" x14ac:dyDescent="0.2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67">
        <v>0</v>
      </c>
      <c r="K126" s="19">
        <v>0</v>
      </c>
      <c r="L126" s="19">
        <v>26.56</v>
      </c>
      <c r="M126" s="19">
        <v>234.72</v>
      </c>
      <c r="N126" s="19">
        <v>426.51</v>
      </c>
      <c r="O126" s="19">
        <v>50.041043000000002</v>
      </c>
      <c r="P126" s="19">
        <v>1053.0041999999999</v>
      </c>
      <c r="Q126" s="68">
        <f t="shared" si="1"/>
        <v>2511.4314917238999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s="2" customFormat="1" ht="12.75" x14ac:dyDescent="0.2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67">
        <v>0</v>
      </c>
      <c r="K127" s="19">
        <v>0</v>
      </c>
      <c r="L127" s="19">
        <v>26.92</v>
      </c>
      <c r="M127" s="19">
        <v>232.98</v>
      </c>
      <c r="N127" s="19">
        <v>426.55</v>
      </c>
      <c r="O127" s="19">
        <v>50.041043000000002</v>
      </c>
      <c r="P127" s="19">
        <v>1053.0041999999999</v>
      </c>
      <c r="Q127" s="68">
        <f t="shared" si="1"/>
        <v>2511.9797831776596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s="2" customFormat="1" ht="12.75" x14ac:dyDescent="0.2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67">
        <v>0</v>
      </c>
      <c r="K128" s="19">
        <v>0</v>
      </c>
      <c r="L128" s="19">
        <v>27.17</v>
      </c>
      <c r="M128" s="19">
        <v>232.98</v>
      </c>
      <c r="N128" s="19">
        <v>428.91</v>
      </c>
      <c r="O128" s="19">
        <v>50.041043000000002</v>
      </c>
      <c r="P128" s="19">
        <v>1053.0041999999999</v>
      </c>
      <c r="Q128" s="68">
        <f t="shared" si="1"/>
        <v>2506.9713571618749</v>
      </c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s="2" customFormat="1" ht="12.75" x14ac:dyDescent="0.2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67">
        <v>0</v>
      </c>
      <c r="K129" s="19">
        <v>0</v>
      </c>
      <c r="L129" s="19">
        <v>27.24</v>
      </c>
      <c r="M129" s="19">
        <v>251.67</v>
      </c>
      <c r="N129" s="19">
        <v>428.96</v>
      </c>
      <c r="O129" s="19">
        <v>50.041043000000002</v>
      </c>
      <c r="P129" s="19">
        <v>1053.0041999999999</v>
      </c>
      <c r="Q129" s="68">
        <f t="shared" si="1"/>
        <v>2523.7150893742646</v>
      </c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s="2" customFormat="1" ht="12.75" x14ac:dyDescent="0.2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67">
        <v>0</v>
      </c>
      <c r="K130" s="19">
        <v>0</v>
      </c>
      <c r="L130" s="19">
        <v>26.75</v>
      </c>
      <c r="M130" s="19">
        <v>249.91</v>
      </c>
      <c r="N130" s="19">
        <v>429.01</v>
      </c>
      <c r="O130" s="19">
        <v>50.041043000000002</v>
      </c>
      <c r="P130" s="19">
        <v>1057</v>
      </c>
      <c r="Q130" s="68">
        <f t="shared" si="1"/>
        <v>2532.2901769819746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s="2" customFormat="1" ht="12.75" x14ac:dyDescent="0.2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67">
        <v>0</v>
      </c>
      <c r="K131" s="19">
        <v>0</v>
      </c>
      <c r="L131" s="19">
        <v>26.87</v>
      </c>
      <c r="M131" s="19">
        <v>247</v>
      </c>
      <c r="N131" s="19">
        <v>429.03</v>
      </c>
      <c r="O131" s="19">
        <v>50.041043000000002</v>
      </c>
      <c r="P131" s="19">
        <v>1057.0041999999999</v>
      </c>
      <c r="Q131" s="68">
        <f t="shared" si="1"/>
        <v>2529.2633575699997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s="2" customFormat="1" ht="12.75" customHeight="1" x14ac:dyDescent="0.2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67">
        <v>0</v>
      </c>
      <c r="K132" s="19">
        <v>0</v>
      </c>
      <c r="L132" s="19">
        <v>27.16</v>
      </c>
      <c r="M132" s="19">
        <v>245.76</v>
      </c>
      <c r="N132" s="19">
        <v>429.1</v>
      </c>
      <c r="O132" s="19">
        <v>50.041043000000002</v>
      </c>
      <c r="P132" s="19">
        <v>1057.0041999999999</v>
      </c>
      <c r="Q132" s="68">
        <f t="shared" si="1"/>
        <v>2532.76884935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s="2" customFormat="1" ht="12.75" customHeight="1" x14ac:dyDescent="0.2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67">
        <v>0</v>
      </c>
      <c r="K133" s="19">
        <v>0</v>
      </c>
      <c r="L133" s="19">
        <v>27.23</v>
      </c>
      <c r="M133" s="19">
        <v>246.73999999999998</v>
      </c>
      <c r="N133" s="19">
        <v>429.14</v>
      </c>
      <c r="O133" s="19">
        <v>50.041043000000002</v>
      </c>
      <c r="P133" s="19">
        <v>1057.0041999999999</v>
      </c>
      <c r="Q133" s="68">
        <f t="shared" si="1"/>
        <v>2541.4791973700003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s="2" customFormat="1" ht="12.75" x14ac:dyDescent="0.2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67">
        <v>0</v>
      </c>
      <c r="K134" s="19">
        <v>0</v>
      </c>
      <c r="L134" s="19">
        <v>27.67</v>
      </c>
      <c r="M134" s="19">
        <v>249.03</v>
      </c>
      <c r="N134" s="19">
        <v>429.21</v>
      </c>
      <c r="O134" s="19">
        <v>50.041043000000002</v>
      </c>
      <c r="P134" s="19">
        <v>1057.0041999999999</v>
      </c>
      <c r="Q134" s="68">
        <f t="shared" si="1"/>
        <v>2545.0694731722597</v>
      </c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74" customFormat="1" ht="12.75" x14ac:dyDescent="0.2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0</v>
      </c>
      <c r="L135" s="67">
        <v>27.79</v>
      </c>
      <c r="M135" s="67">
        <v>250.4</v>
      </c>
      <c r="N135" s="67">
        <v>429.25</v>
      </c>
      <c r="O135" s="67">
        <v>50.041043000000002</v>
      </c>
      <c r="P135" s="67">
        <v>1057.0041999999999</v>
      </c>
      <c r="Q135" s="73">
        <f>SUM(B135:P135)</f>
        <v>2544.8388047399994</v>
      </c>
    </row>
    <row r="136" spans="1:42" ht="12.75" x14ac:dyDescent="0.2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0</v>
      </c>
      <c r="L136" s="67">
        <v>27.1</v>
      </c>
      <c r="M136" s="67">
        <v>258.83</v>
      </c>
      <c r="N136" s="67">
        <v>429.31</v>
      </c>
      <c r="O136" s="67">
        <v>50.041043000000002</v>
      </c>
      <c r="P136" s="67">
        <v>1057.0041999999999</v>
      </c>
      <c r="Q136" s="73">
        <f>SUM(B136:P136)</f>
        <v>2567.4596163999995</v>
      </c>
      <c r="R136" s="82"/>
    </row>
    <row r="137" spans="1:42" ht="12.75" x14ac:dyDescent="0.2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73"/>
      <c r="R137" s="82"/>
    </row>
    <row r="138" spans="1:42" ht="12.75" x14ac:dyDescent="0.2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0</v>
      </c>
      <c r="L138" s="67">
        <v>28.4</v>
      </c>
      <c r="M138" s="67">
        <v>258.39999999999998</v>
      </c>
      <c r="N138" s="67">
        <v>429.42</v>
      </c>
      <c r="O138" s="67">
        <v>50</v>
      </c>
      <c r="P138" s="67">
        <v>1057.0041999999999</v>
      </c>
      <c r="Q138" s="73">
        <f t="shared" ref="Q138:Q200" si="2">SUM(B138:P138)</f>
        <v>2563.7130943799998</v>
      </c>
      <c r="R138" s="82"/>
    </row>
    <row r="139" spans="1:42" ht="12.75" x14ac:dyDescent="0.2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0</v>
      </c>
      <c r="L139" s="67">
        <v>29.02</v>
      </c>
      <c r="M139" s="67">
        <v>253.4</v>
      </c>
      <c r="N139" s="67">
        <v>429.47</v>
      </c>
      <c r="O139" s="67">
        <v>50</v>
      </c>
      <c r="P139" s="67">
        <v>1057.0041999999999</v>
      </c>
      <c r="Q139" s="73">
        <f t="shared" si="2"/>
        <v>2575.8556601600003</v>
      </c>
      <c r="R139" s="82"/>
    </row>
    <row r="140" spans="1:42" ht="12.75" x14ac:dyDescent="0.2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0</v>
      </c>
      <c r="L140" s="67">
        <v>28.95</v>
      </c>
      <c r="M140" s="67">
        <v>253.3</v>
      </c>
      <c r="N140" s="67">
        <v>429.49</v>
      </c>
      <c r="O140" s="67">
        <v>50</v>
      </c>
      <c r="P140" s="67">
        <v>1057.0041999999999</v>
      </c>
      <c r="Q140" s="73">
        <f t="shared" si="2"/>
        <v>2577.9575990100002</v>
      </c>
      <c r="R140" s="82"/>
    </row>
    <row r="141" spans="1:42" ht="12.75" x14ac:dyDescent="0.2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0</v>
      </c>
      <c r="L141" s="67">
        <v>29.35</v>
      </c>
      <c r="M141" s="67">
        <v>253.29676824000001</v>
      </c>
      <c r="N141" s="67">
        <v>429.5</v>
      </c>
      <c r="O141" s="67">
        <v>50</v>
      </c>
      <c r="P141" s="67">
        <v>1053</v>
      </c>
      <c r="Q141" s="73">
        <f t="shared" si="2"/>
        <v>2568.6710359600002</v>
      </c>
      <c r="R141" s="82"/>
    </row>
    <row r="142" spans="1:42" ht="12.75" x14ac:dyDescent="0.2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0</v>
      </c>
      <c r="L142" s="67">
        <v>29.34</v>
      </c>
      <c r="M142" s="67">
        <v>254.29691939999998</v>
      </c>
      <c r="N142" s="67">
        <v>429.52</v>
      </c>
      <c r="O142" s="67">
        <v>50</v>
      </c>
      <c r="P142" s="67">
        <v>1053</v>
      </c>
      <c r="Q142" s="73">
        <f t="shared" si="2"/>
        <v>2573.5244215600001</v>
      </c>
      <c r="R142" s="82"/>
    </row>
    <row r="143" spans="1:42" ht="12.75" x14ac:dyDescent="0.2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0</v>
      </c>
      <c r="L143" s="67">
        <v>31.18</v>
      </c>
      <c r="M143" s="67">
        <v>254.29691939999998</v>
      </c>
      <c r="N143" s="67">
        <v>429.53</v>
      </c>
      <c r="O143" s="67">
        <v>50</v>
      </c>
      <c r="P143" s="67">
        <v>1053</v>
      </c>
      <c r="Q143" s="73">
        <f t="shared" si="2"/>
        <v>2580.2202536698651</v>
      </c>
      <c r="R143" s="82"/>
    </row>
    <row r="144" spans="1:42" ht="12.75" x14ac:dyDescent="0.2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0</v>
      </c>
      <c r="L144" s="67">
        <v>31.58</v>
      </c>
      <c r="M144" s="67">
        <v>255.5</v>
      </c>
      <c r="N144" s="67">
        <v>429.53</v>
      </c>
      <c r="O144" s="67">
        <v>50</v>
      </c>
      <c r="P144" s="67">
        <v>1053.0041999999999</v>
      </c>
      <c r="Q144" s="73">
        <f t="shared" si="2"/>
        <v>2584.3773746500001</v>
      </c>
      <c r="R144" s="82"/>
    </row>
    <row r="145" spans="1:21" ht="12.75" x14ac:dyDescent="0.2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0</v>
      </c>
      <c r="L145" s="67">
        <v>32.29</v>
      </c>
      <c r="M145" s="67">
        <v>272.8</v>
      </c>
      <c r="N145" s="67">
        <v>429.55</v>
      </c>
      <c r="O145" s="67">
        <v>50</v>
      </c>
      <c r="P145" s="67">
        <v>1053.0041999999999</v>
      </c>
      <c r="Q145" s="73">
        <f t="shared" si="2"/>
        <v>2605.1019306799999</v>
      </c>
      <c r="R145" s="82"/>
    </row>
    <row r="146" spans="1:21" ht="12.75" x14ac:dyDescent="0.2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0</v>
      </c>
      <c r="L146" s="67">
        <v>32.479999999999997</v>
      </c>
      <c r="M146" s="67">
        <v>271.8</v>
      </c>
      <c r="N146" s="67">
        <v>429.55</v>
      </c>
      <c r="O146" s="67">
        <v>50</v>
      </c>
      <c r="P146" s="67">
        <v>1053.0041999999999</v>
      </c>
      <c r="Q146" s="73">
        <f t="shared" si="2"/>
        <v>2604.96466831</v>
      </c>
      <c r="R146" s="82"/>
    </row>
    <row r="147" spans="1:21" ht="12.75" x14ac:dyDescent="0.2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0</v>
      </c>
      <c r="L147" s="67">
        <v>33.04</v>
      </c>
      <c r="M147" s="67">
        <v>272</v>
      </c>
      <c r="N147" s="67">
        <v>429.58</v>
      </c>
      <c r="O147" s="67">
        <v>50</v>
      </c>
      <c r="P147" s="67">
        <v>1053.0041999999999</v>
      </c>
      <c r="Q147" s="73">
        <f t="shared" si="2"/>
        <v>2597.4438370999997</v>
      </c>
      <c r="R147" s="82"/>
    </row>
    <row r="148" spans="1:21" ht="12.75" x14ac:dyDescent="0.2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0</v>
      </c>
      <c r="L148" s="67">
        <v>33.380000000000003</v>
      </c>
      <c r="M148" s="67">
        <v>269.7</v>
      </c>
      <c r="N148" s="67">
        <v>429.6</v>
      </c>
      <c r="O148" s="67">
        <v>50</v>
      </c>
      <c r="P148" s="67">
        <v>1053.0041999999999</v>
      </c>
      <c r="Q148" s="73">
        <f t="shared" si="2"/>
        <v>2594.3884403699999</v>
      </c>
      <c r="R148" s="82"/>
    </row>
    <row r="149" spans="1:21" ht="12.75" x14ac:dyDescent="0.2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0</v>
      </c>
      <c r="L149" s="67">
        <v>32.92</v>
      </c>
      <c r="M149" s="67">
        <v>269.7</v>
      </c>
      <c r="N149" s="67">
        <v>429.62</v>
      </c>
      <c r="O149" s="67">
        <v>50</v>
      </c>
      <c r="P149" s="67">
        <v>1053.0041999999999</v>
      </c>
      <c r="Q149" s="73">
        <f t="shared" si="2"/>
        <v>2640.8741999999997</v>
      </c>
      <c r="R149" s="82"/>
    </row>
    <row r="150" spans="1:21" ht="12.75" x14ac:dyDescent="0.2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73"/>
      <c r="R150" s="82"/>
    </row>
    <row r="151" spans="1:21" ht="12.75" x14ac:dyDescent="0.2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0</v>
      </c>
      <c r="L151" s="67">
        <v>32.83</v>
      </c>
      <c r="M151" s="67">
        <v>289.32</v>
      </c>
      <c r="N151" s="67">
        <v>429.6</v>
      </c>
      <c r="O151" s="67">
        <v>50</v>
      </c>
      <c r="P151" s="67">
        <v>1053.0042000000001</v>
      </c>
      <c r="Q151" s="73">
        <f>SUM(B151:P151)</f>
        <v>2655.6486079400001</v>
      </c>
      <c r="R151" s="82"/>
      <c r="S151" s="83"/>
      <c r="U151" s="83"/>
    </row>
    <row r="152" spans="1:21" ht="12.75" x14ac:dyDescent="0.2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0</v>
      </c>
      <c r="L152" s="67">
        <v>33.25</v>
      </c>
      <c r="M152" s="67">
        <v>289.16999999999996</v>
      </c>
      <c r="N152" s="67">
        <v>429.6</v>
      </c>
      <c r="O152" s="67">
        <v>48.57</v>
      </c>
      <c r="P152" s="67">
        <v>1053.0042000000001</v>
      </c>
      <c r="Q152" s="73">
        <f t="shared" ref="Q152:Q162" si="3">SUM(B152:P152)</f>
        <v>2658.4718808000002</v>
      </c>
      <c r="R152" s="82"/>
      <c r="S152" s="83"/>
      <c r="U152" s="83"/>
    </row>
    <row r="153" spans="1:21" ht="12.75" x14ac:dyDescent="0.2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0</v>
      </c>
      <c r="L153" s="67">
        <v>32.94</v>
      </c>
      <c r="M153" s="67">
        <v>290.26</v>
      </c>
      <c r="N153" s="67">
        <v>429.6</v>
      </c>
      <c r="O153" s="67">
        <v>48.57</v>
      </c>
      <c r="P153" s="67">
        <v>1053.0042000000001</v>
      </c>
      <c r="Q153" s="73">
        <f t="shared" si="3"/>
        <v>2668.9183047699998</v>
      </c>
      <c r="R153" s="82"/>
      <c r="S153" s="83"/>
      <c r="U153" s="83"/>
    </row>
    <row r="154" spans="1:21" ht="12.75" x14ac:dyDescent="0.2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0</v>
      </c>
      <c r="L154" s="67">
        <v>33.369999999999997</v>
      </c>
      <c r="M154" s="67">
        <v>310.26</v>
      </c>
      <c r="N154" s="67">
        <v>429.6</v>
      </c>
      <c r="O154" s="67">
        <v>48.57</v>
      </c>
      <c r="P154" s="67">
        <v>1053.0042000000001</v>
      </c>
      <c r="Q154" s="73">
        <f t="shared" si="3"/>
        <v>2681.4356916399997</v>
      </c>
      <c r="R154" s="82"/>
      <c r="S154" s="83"/>
      <c r="U154" s="83"/>
    </row>
    <row r="155" spans="1:21" s="67" customFormat="1" ht="12.75" x14ac:dyDescent="0.2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0</v>
      </c>
      <c r="L155" s="67">
        <v>34.590000000000003</v>
      </c>
      <c r="M155" s="67">
        <v>308.95</v>
      </c>
      <c r="N155" s="67">
        <v>429.6</v>
      </c>
      <c r="O155" s="67">
        <v>48.57</v>
      </c>
      <c r="P155" s="67">
        <v>1053.0042000000001</v>
      </c>
      <c r="Q155" s="73">
        <f t="shared" si="3"/>
        <v>2681.3167157000003</v>
      </c>
      <c r="R155" s="82"/>
      <c r="S155" s="75"/>
      <c r="T155"/>
      <c r="U155" s="83"/>
    </row>
    <row r="156" spans="1:21" ht="12.75" x14ac:dyDescent="0.2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0</v>
      </c>
      <c r="L156" s="67">
        <v>34.1</v>
      </c>
      <c r="M156" s="67">
        <v>308.19</v>
      </c>
      <c r="N156" s="67">
        <v>429.6</v>
      </c>
      <c r="O156" s="67">
        <v>48.57</v>
      </c>
      <c r="P156" s="67">
        <v>1083.8</v>
      </c>
      <c r="Q156" s="73">
        <f t="shared" si="3"/>
        <v>2719.6940921587047</v>
      </c>
      <c r="R156" s="82"/>
      <c r="S156" s="83"/>
      <c r="U156" s="83"/>
    </row>
    <row r="157" spans="1:21" ht="12.75" x14ac:dyDescent="0.2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0</v>
      </c>
      <c r="L157" s="67">
        <v>34.020000000000003</v>
      </c>
      <c r="M157" s="67">
        <v>323.69</v>
      </c>
      <c r="N157" s="67">
        <v>429.6</v>
      </c>
      <c r="O157" s="67">
        <v>48.57</v>
      </c>
      <c r="P157" s="67">
        <v>1085.5999999999999</v>
      </c>
      <c r="Q157" s="73">
        <f t="shared" si="3"/>
        <v>2752.9498747600001</v>
      </c>
      <c r="R157" s="82"/>
      <c r="S157" s="83"/>
      <c r="U157" s="83"/>
    </row>
    <row r="158" spans="1:21" ht="12.75" x14ac:dyDescent="0.2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0</v>
      </c>
      <c r="L158" s="67">
        <v>34.26</v>
      </c>
      <c r="M158" s="67">
        <v>324.24</v>
      </c>
      <c r="N158" s="67">
        <v>429.6</v>
      </c>
      <c r="O158" s="67">
        <v>47.14</v>
      </c>
      <c r="P158" s="67">
        <v>1113.5999999999999</v>
      </c>
      <c r="Q158" s="73">
        <f t="shared" si="3"/>
        <v>2816.6446863600004</v>
      </c>
      <c r="R158" s="82"/>
      <c r="S158" s="83"/>
      <c r="U158" s="83"/>
    </row>
    <row r="159" spans="1:21" ht="12.75" x14ac:dyDescent="0.2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0</v>
      </c>
      <c r="L159" s="67">
        <v>34.43</v>
      </c>
      <c r="M159" s="67">
        <v>322.17</v>
      </c>
      <c r="N159" s="67">
        <v>429.6</v>
      </c>
      <c r="O159" s="67">
        <v>47.14</v>
      </c>
      <c r="P159" s="67">
        <v>1113.5999999999999</v>
      </c>
      <c r="Q159" s="73">
        <f t="shared" si="3"/>
        <v>2833.5483959599997</v>
      </c>
      <c r="R159" s="82"/>
      <c r="S159" s="83"/>
      <c r="U159" s="83"/>
    </row>
    <row r="160" spans="1:21" ht="12.75" x14ac:dyDescent="0.2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0</v>
      </c>
      <c r="L160" s="67">
        <v>34.4</v>
      </c>
      <c r="M160" s="67">
        <v>322.17</v>
      </c>
      <c r="N160" s="67">
        <v>429.6</v>
      </c>
      <c r="O160" s="67">
        <v>47.14</v>
      </c>
      <c r="P160" s="67">
        <v>1113.5999999999999</v>
      </c>
      <c r="Q160" s="73">
        <f t="shared" si="3"/>
        <v>2860.2283959599999</v>
      </c>
      <c r="R160" s="82"/>
      <c r="S160" s="83"/>
      <c r="U160" s="83"/>
    </row>
    <row r="161" spans="1:42" ht="12.75" x14ac:dyDescent="0.2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0</v>
      </c>
      <c r="L161" s="67">
        <v>34.93</v>
      </c>
      <c r="M161" s="67">
        <v>321.86</v>
      </c>
      <c r="N161" s="67">
        <v>429.6</v>
      </c>
      <c r="O161" s="67">
        <v>47.14</v>
      </c>
      <c r="P161" s="67">
        <v>1126.9000000000001</v>
      </c>
      <c r="Q161" s="73">
        <f t="shared" si="3"/>
        <v>2888.7983959600006</v>
      </c>
      <c r="R161" s="82"/>
      <c r="S161" s="83"/>
      <c r="U161" s="83"/>
    </row>
    <row r="162" spans="1:42" ht="12.75" x14ac:dyDescent="0.2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0</v>
      </c>
      <c r="L162" s="67">
        <v>34.479999999999997</v>
      </c>
      <c r="M162" s="67">
        <v>320.72000000000003</v>
      </c>
      <c r="N162" s="67">
        <v>429.6</v>
      </c>
      <c r="O162" s="67">
        <v>47.14</v>
      </c>
      <c r="P162" s="67">
        <v>1126.9000000000001</v>
      </c>
      <c r="Q162" s="73">
        <f t="shared" si="3"/>
        <v>2905.7067817800007</v>
      </c>
      <c r="R162" s="82"/>
      <c r="S162" s="83"/>
      <c r="U162" s="83"/>
    </row>
    <row r="163" spans="1:42" ht="12.75" x14ac:dyDescent="0.2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73"/>
      <c r="S163" s="83"/>
    </row>
    <row r="164" spans="1:42" ht="12.75" x14ac:dyDescent="0.2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0</v>
      </c>
      <c r="L164" s="67">
        <v>34</v>
      </c>
      <c r="M164" s="67">
        <v>317.67257819999998</v>
      </c>
      <c r="N164" s="67">
        <v>429.6</v>
      </c>
      <c r="O164" s="67">
        <v>47.14</v>
      </c>
      <c r="P164" s="67">
        <v>1126.9191504200001</v>
      </c>
      <c r="Q164" s="73">
        <f t="shared" si="2"/>
        <v>2906.71923861</v>
      </c>
      <c r="S164" s="83"/>
    </row>
    <row r="165" spans="1:42" ht="12.75" x14ac:dyDescent="0.2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0</v>
      </c>
      <c r="L165" s="67">
        <v>34.1</v>
      </c>
      <c r="M165" s="67">
        <v>315.94487020000003</v>
      </c>
      <c r="N165" s="67">
        <v>429.6</v>
      </c>
      <c r="O165" s="67">
        <v>45.71</v>
      </c>
      <c r="P165" s="67">
        <v>1140.4000000000001</v>
      </c>
      <c r="Q165" s="73">
        <f t="shared" si="2"/>
        <v>2927.7841055399999</v>
      </c>
      <c r="S165" s="83"/>
    </row>
    <row r="166" spans="1:42" s="67" customFormat="1" ht="12.75" x14ac:dyDescent="0.2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0</v>
      </c>
      <c r="L166" s="67">
        <v>34.200000000000003</v>
      </c>
      <c r="M166" s="67">
        <v>313.84983499999998</v>
      </c>
      <c r="N166" s="67">
        <v>429.6</v>
      </c>
      <c r="O166" s="67">
        <v>45.71</v>
      </c>
      <c r="P166" s="67">
        <v>1140.4000000000001</v>
      </c>
      <c r="Q166" s="73">
        <f t="shared" si="2"/>
        <v>2927.5690495700001</v>
      </c>
      <c r="R166" s="82"/>
      <c r="S166" s="75"/>
    </row>
    <row r="167" spans="1:42" s="19" customFormat="1" ht="12.75" x14ac:dyDescent="0.2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67">
        <v>0</v>
      </c>
      <c r="K167" s="19">
        <v>0</v>
      </c>
      <c r="L167" s="19">
        <v>34.299999999999997</v>
      </c>
      <c r="M167" s="19">
        <v>313.84983499999998</v>
      </c>
      <c r="N167" s="19">
        <v>429.6</v>
      </c>
      <c r="O167" s="19">
        <v>45.71</v>
      </c>
      <c r="P167" s="19">
        <v>1140.40246493</v>
      </c>
      <c r="Q167" s="68">
        <f t="shared" si="2"/>
        <v>2916.3446240899998</v>
      </c>
    </row>
    <row r="168" spans="1:42" s="19" customFormat="1" ht="12.75" x14ac:dyDescent="0.2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67">
        <v>0</v>
      </c>
      <c r="K168" s="19">
        <v>0</v>
      </c>
      <c r="L168" s="19">
        <v>34.4</v>
      </c>
      <c r="M168" s="19">
        <v>314.54101400000002</v>
      </c>
      <c r="N168" s="19">
        <v>429.6</v>
      </c>
      <c r="O168" s="19">
        <v>45.71</v>
      </c>
      <c r="P168" s="19">
        <v>1140.40246493</v>
      </c>
      <c r="Q168" s="68">
        <f t="shared" si="2"/>
        <v>2918.4818085499996</v>
      </c>
    </row>
    <row r="169" spans="1:42" s="19" customFormat="1" ht="12.75" x14ac:dyDescent="0.2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67">
        <v>0</v>
      </c>
      <c r="K169" s="19">
        <v>0</v>
      </c>
      <c r="L169" s="19">
        <v>33.4</v>
      </c>
      <c r="M169" s="19">
        <v>312.77630599999998</v>
      </c>
      <c r="N169" s="19">
        <v>429.6</v>
      </c>
      <c r="O169" s="19">
        <v>45.71</v>
      </c>
      <c r="P169" s="19">
        <v>1140.40246493</v>
      </c>
      <c r="Q169" s="68">
        <f t="shared" si="2"/>
        <v>2927.8884182799998</v>
      </c>
    </row>
    <row r="170" spans="1:42" s="2" customFormat="1" ht="12.75" x14ac:dyDescent="0.2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67">
        <v>0</v>
      </c>
      <c r="K170" s="19">
        <v>0</v>
      </c>
      <c r="L170" s="19">
        <v>32.815928599999999</v>
      </c>
      <c r="M170" s="19">
        <v>310.83186159999997</v>
      </c>
      <c r="N170" s="19">
        <v>429.6</v>
      </c>
      <c r="O170" s="19">
        <v>45.71</v>
      </c>
      <c r="P170" s="19">
        <v>1140.40246493</v>
      </c>
      <c r="Q170" s="68">
        <f t="shared" si="2"/>
        <v>2935.6919230899998</v>
      </c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s="2" customFormat="1" ht="12.75" x14ac:dyDescent="0.2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67">
        <v>0</v>
      </c>
      <c r="K171" s="19">
        <v>0</v>
      </c>
      <c r="L171" s="19">
        <v>32.772511000000002</v>
      </c>
      <c r="M171" s="19">
        <v>310.89999999999998</v>
      </c>
      <c r="N171" s="19">
        <v>429.6</v>
      </c>
      <c r="O171" s="19">
        <v>45.71</v>
      </c>
      <c r="P171" s="19">
        <v>1140.40246493</v>
      </c>
      <c r="Q171" s="68">
        <f t="shared" si="2"/>
        <v>3019.9030158799997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s="2" customFormat="1" ht="12.75" x14ac:dyDescent="0.2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67">
        <v>0</v>
      </c>
      <c r="K172" s="19">
        <v>0</v>
      </c>
      <c r="L172" s="19">
        <v>32.674821100000003</v>
      </c>
      <c r="M172" s="19">
        <v>311.39999999999998</v>
      </c>
      <c r="N172" s="19">
        <v>429.6</v>
      </c>
      <c r="O172" s="19">
        <v>45.71</v>
      </c>
      <c r="P172" s="19">
        <v>1140.40246493</v>
      </c>
      <c r="Q172" s="68">
        <f t="shared" si="2"/>
        <v>3036.5123074599996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s="2" customFormat="1" ht="12.75" x14ac:dyDescent="0.2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67">
        <v>0</v>
      </c>
      <c r="K173" s="19">
        <v>0</v>
      </c>
      <c r="L173" s="19">
        <v>32.685231399999999</v>
      </c>
      <c r="M173" s="19">
        <v>311.40349450000002</v>
      </c>
      <c r="N173" s="19">
        <v>429.6</v>
      </c>
      <c r="O173" s="19">
        <v>45.71</v>
      </c>
      <c r="P173" s="19">
        <v>1140.40246493</v>
      </c>
      <c r="Q173" s="68">
        <f t="shared" si="2"/>
        <v>3033.0981317699998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s="2" customFormat="1" ht="12.75" x14ac:dyDescent="0.2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67">
        <v>0</v>
      </c>
      <c r="K174" s="19">
        <v>0</v>
      </c>
      <c r="L174" s="19">
        <v>32.578117899999995</v>
      </c>
      <c r="M174" s="19">
        <v>311.27114540000002</v>
      </c>
      <c r="N174" s="19">
        <v>429.6</v>
      </c>
      <c r="O174" s="19">
        <v>45.71</v>
      </c>
      <c r="P174" s="19">
        <v>762.6</v>
      </c>
      <c r="Q174" s="68">
        <f t="shared" si="2"/>
        <v>2665.5601031000001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s="2" customFormat="1" ht="12.75" x14ac:dyDescent="0.2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67">
        <v>0</v>
      </c>
      <c r="K175" s="19">
        <v>0</v>
      </c>
      <c r="L175" s="19">
        <v>31.974149000000001</v>
      </c>
      <c r="M175" s="19">
        <v>312.3</v>
      </c>
      <c r="N175" s="19">
        <v>429.6</v>
      </c>
      <c r="O175" s="19">
        <v>45.71</v>
      </c>
      <c r="P175" s="67">
        <v>762.6</v>
      </c>
      <c r="Q175" s="68">
        <f t="shared" si="2"/>
        <v>2677.2679718999998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s="55" customFormat="1" ht="12.75" x14ac:dyDescent="0.2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67"/>
      <c r="K176" s="19"/>
      <c r="L176" s="19"/>
      <c r="M176" s="19"/>
      <c r="N176" s="19"/>
      <c r="O176" s="19"/>
      <c r="P176" s="19"/>
      <c r="Q176" s="6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s="55" customFormat="1" ht="12.75" x14ac:dyDescent="0.2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67">
        <v>0</v>
      </c>
      <c r="K177" s="19">
        <v>0</v>
      </c>
      <c r="L177" s="19">
        <v>31.26</v>
      </c>
      <c r="M177" s="19">
        <v>310.46000000000004</v>
      </c>
      <c r="N177" s="19">
        <v>429.6</v>
      </c>
      <c r="O177" s="19">
        <v>45.71</v>
      </c>
      <c r="P177" s="19">
        <v>762.6</v>
      </c>
      <c r="Q177" s="68">
        <f t="shared" si="2"/>
        <v>2667.6218640299999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s="55" customFormat="1" ht="12.75" x14ac:dyDescent="0.2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67">
        <v>0</v>
      </c>
      <c r="K178" s="19">
        <v>0</v>
      </c>
      <c r="L178" s="19">
        <v>31.26</v>
      </c>
      <c r="M178" s="19">
        <v>310.46000000000004</v>
      </c>
      <c r="N178" s="19">
        <v>429.6</v>
      </c>
      <c r="O178" s="19">
        <v>45.71</v>
      </c>
      <c r="P178" s="19">
        <v>762.6</v>
      </c>
      <c r="Q178" s="68">
        <f t="shared" si="2"/>
        <v>2674.5557763299998</v>
      </c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s="55" customFormat="1" ht="12.75" x14ac:dyDescent="0.2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67">
        <v>0</v>
      </c>
      <c r="K179" s="19">
        <v>0</v>
      </c>
      <c r="L179" s="19">
        <v>31.15</v>
      </c>
      <c r="M179" s="19">
        <v>310.03000000000003</v>
      </c>
      <c r="N179" s="19">
        <v>429.6</v>
      </c>
      <c r="O179" s="19">
        <v>45.71</v>
      </c>
      <c r="P179" s="19">
        <v>762.6</v>
      </c>
      <c r="Q179" s="68">
        <f t="shared" si="2"/>
        <v>2682.55199442</v>
      </c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s="55" customFormat="1" ht="12.75" x14ac:dyDescent="0.2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67">
        <v>0</v>
      </c>
      <c r="K180" s="19">
        <v>0</v>
      </c>
      <c r="L180" s="19">
        <v>30.9</v>
      </c>
      <c r="M180" s="19">
        <v>314.03000000000003</v>
      </c>
      <c r="N180" s="19">
        <v>429.6</v>
      </c>
      <c r="O180" s="19">
        <v>45.71</v>
      </c>
      <c r="P180" s="19">
        <v>762.6</v>
      </c>
      <c r="Q180" s="68">
        <f t="shared" si="2"/>
        <v>2673.6162907499997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s="55" customFormat="1" ht="12.75" x14ac:dyDescent="0.2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67">
        <v>0</v>
      </c>
      <c r="K181" s="19">
        <v>0</v>
      </c>
      <c r="L181" s="19">
        <v>30.97</v>
      </c>
      <c r="M181" s="19">
        <v>313.90000000000003</v>
      </c>
      <c r="N181" s="19">
        <v>429.6</v>
      </c>
      <c r="O181" s="19">
        <v>45.71</v>
      </c>
      <c r="P181" s="19">
        <v>762.6</v>
      </c>
      <c r="Q181" s="68">
        <f t="shared" si="2"/>
        <v>2685.4682240699999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s="55" customFormat="1" ht="12.75" x14ac:dyDescent="0.2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67">
        <v>0</v>
      </c>
      <c r="K182" s="19">
        <v>0</v>
      </c>
      <c r="L182" s="19">
        <v>30.25</v>
      </c>
      <c r="M182" s="19">
        <v>316.23</v>
      </c>
      <c r="N182" s="19">
        <v>429.6</v>
      </c>
      <c r="O182" s="19">
        <v>45.71</v>
      </c>
      <c r="P182" s="19">
        <v>762.6</v>
      </c>
      <c r="Q182" s="68">
        <f t="shared" si="2"/>
        <v>2698.2460512399998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s="55" customFormat="1" ht="12.75" x14ac:dyDescent="0.2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67">
        <v>0</v>
      </c>
      <c r="K183" s="19">
        <v>0</v>
      </c>
      <c r="L183" s="19">
        <v>29.63</v>
      </c>
      <c r="M183" s="19">
        <v>314.29000000000002</v>
      </c>
      <c r="N183" s="19">
        <v>429.6</v>
      </c>
      <c r="O183" s="19">
        <v>45.71</v>
      </c>
      <c r="P183" s="19">
        <v>762.6</v>
      </c>
      <c r="Q183" s="68">
        <f t="shared" si="2"/>
        <v>2694.99073301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55" customFormat="1" ht="12.75" x14ac:dyDescent="0.2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67">
        <v>0</v>
      </c>
      <c r="K184" s="19">
        <v>0</v>
      </c>
      <c r="L184" s="19">
        <v>31.39</v>
      </c>
      <c r="M184" s="19">
        <v>316.62</v>
      </c>
      <c r="N184" s="19">
        <v>429.6</v>
      </c>
      <c r="O184" s="19">
        <v>45.71</v>
      </c>
      <c r="P184" s="19">
        <v>762.6</v>
      </c>
      <c r="Q184" s="68">
        <f t="shared" si="2"/>
        <v>2704.6436797699998</v>
      </c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s="55" customFormat="1" ht="12.75" x14ac:dyDescent="0.2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67">
        <v>0</v>
      </c>
      <c r="K185" s="19">
        <v>0</v>
      </c>
      <c r="L185" s="19">
        <v>31.2</v>
      </c>
      <c r="M185" s="19">
        <v>318.52000000000004</v>
      </c>
      <c r="N185" s="19">
        <v>429.6</v>
      </c>
      <c r="O185" s="19">
        <v>45.71</v>
      </c>
      <c r="P185" s="19">
        <v>762.6</v>
      </c>
      <c r="Q185" s="68">
        <f t="shared" si="2"/>
        <v>2722.6795717099999</v>
      </c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s="55" customFormat="1" ht="12.75" x14ac:dyDescent="0.2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67">
        <v>0</v>
      </c>
      <c r="K186" s="19">
        <v>0</v>
      </c>
      <c r="L186" s="19">
        <v>31.91</v>
      </c>
      <c r="M186" s="19">
        <v>320.85000000000002</v>
      </c>
      <c r="N186" s="19">
        <v>429.6</v>
      </c>
      <c r="O186" s="19">
        <v>45.71</v>
      </c>
      <c r="P186" s="19">
        <v>762.6</v>
      </c>
      <c r="Q186" s="68">
        <f t="shared" si="2"/>
        <v>2715.6856571399999</v>
      </c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s="55" customFormat="1" ht="12.75" x14ac:dyDescent="0.2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67">
        <v>0</v>
      </c>
      <c r="K187" s="19">
        <v>0</v>
      </c>
      <c r="L187" s="19">
        <v>32.869999999999997</v>
      </c>
      <c r="M187" s="19">
        <v>323.05</v>
      </c>
      <c r="N187" s="19">
        <v>429.6</v>
      </c>
      <c r="O187" s="19">
        <v>45.71</v>
      </c>
      <c r="P187" s="19">
        <v>762.6</v>
      </c>
      <c r="Q187" s="68">
        <f t="shared" si="2"/>
        <v>2722.7516515100001</v>
      </c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s="55" customFormat="1" ht="12.75" x14ac:dyDescent="0.2">
      <c r="A188" s="19" t="s">
        <v>56</v>
      </c>
      <c r="B188" s="19">
        <v>6.3639451099999995</v>
      </c>
      <c r="C188" s="19">
        <v>71.83</v>
      </c>
      <c r="D188" s="67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67">
        <v>0</v>
      </c>
      <c r="K188" s="19">
        <v>0</v>
      </c>
      <c r="L188" s="19">
        <v>32.770000000000003</v>
      </c>
      <c r="M188" s="19">
        <v>323.05</v>
      </c>
      <c r="N188" s="19">
        <v>429.6</v>
      </c>
      <c r="O188" s="19">
        <v>45.71</v>
      </c>
      <c r="P188" s="67">
        <v>762.6</v>
      </c>
      <c r="Q188" s="68">
        <f t="shared" si="2"/>
        <v>2734.6103715600002</v>
      </c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s="55" customFormat="1" ht="12.75" x14ac:dyDescent="0.2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67"/>
      <c r="K189" s="19"/>
      <c r="L189" s="19"/>
      <c r="M189" s="19"/>
      <c r="N189" s="19"/>
      <c r="O189" s="19"/>
      <c r="P189" s="19"/>
      <c r="Q189" s="6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s="55" customFormat="1" ht="12.75" x14ac:dyDescent="0.2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0</v>
      </c>
      <c r="L190" s="67">
        <v>32.270000000000003</v>
      </c>
      <c r="M190" s="67">
        <v>323.42999999999995</v>
      </c>
      <c r="N190" s="67">
        <v>429.6</v>
      </c>
      <c r="O190" s="67">
        <v>45.71</v>
      </c>
      <c r="P190" s="67">
        <v>762.6</v>
      </c>
      <c r="Q190" s="73">
        <f t="shared" si="2"/>
        <v>2728.6502351999998</v>
      </c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s="55" customFormat="1" ht="12.75" x14ac:dyDescent="0.2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0</v>
      </c>
      <c r="L191" s="67">
        <v>32.119999999999997</v>
      </c>
      <c r="M191" s="67">
        <v>325.76</v>
      </c>
      <c r="N191" s="67">
        <v>429.6</v>
      </c>
      <c r="O191" s="67">
        <v>45.71</v>
      </c>
      <c r="P191" s="67">
        <v>762.6</v>
      </c>
      <c r="Q191" s="73">
        <f t="shared" si="2"/>
        <v>2732.9540335199999</v>
      </c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ht="12.75" x14ac:dyDescent="0.2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0</v>
      </c>
      <c r="L192" s="67">
        <v>32.700000000000003</v>
      </c>
      <c r="M192" s="67">
        <v>327.65999999999997</v>
      </c>
      <c r="N192" s="67">
        <v>429.6</v>
      </c>
      <c r="O192" s="67">
        <v>45.71</v>
      </c>
      <c r="P192" s="67">
        <v>762.6</v>
      </c>
      <c r="Q192" s="73">
        <f t="shared" si="2"/>
        <v>2749.8856406199998</v>
      </c>
    </row>
    <row r="193" spans="1:42" s="55" customFormat="1" ht="12.75" x14ac:dyDescent="0.2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0</v>
      </c>
      <c r="L193" s="67">
        <v>32.72</v>
      </c>
      <c r="M193" s="67">
        <v>329.99</v>
      </c>
      <c r="N193" s="67">
        <v>429.6</v>
      </c>
      <c r="O193" s="67">
        <v>45.71</v>
      </c>
      <c r="P193" s="67">
        <v>762.6</v>
      </c>
      <c r="Q193" s="73">
        <f t="shared" si="2"/>
        <v>2745.0332809000001</v>
      </c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s="55" customFormat="1" ht="12.75" x14ac:dyDescent="0.2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0</v>
      </c>
      <c r="L194" s="67">
        <v>32.6</v>
      </c>
      <c r="M194" s="67">
        <v>413.86</v>
      </c>
      <c r="N194" s="67">
        <v>429.6</v>
      </c>
      <c r="O194" s="67">
        <v>45.71</v>
      </c>
      <c r="P194" s="67">
        <v>762.6</v>
      </c>
      <c r="Q194" s="73">
        <f t="shared" si="2"/>
        <v>2839.9577704999997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s="54" customFormat="1" ht="12.75" x14ac:dyDescent="0.2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0</v>
      </c>
      <c r="L195" s="67">
        <v>33.56</v>
      </c>
      <c r="M195" s="67">
        <v>413.86</v>
      </c>
      <c r="N195" s="67">
        <v>429.6</v>
      </c>
      <c r="O195" s="67">
        <v>45.71</v>
      </c>
      <c r="P195" s="67">
        <v>754.4</v>
      </c>
      <c r="Q195" s="73">
        <f t="shared" si="2"/>
        <v>2838.9968680299999</v>
      </c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54" customFormat="1" ht="12.75" x14ac:dyDescent="0.2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0</v>
      </c>
      <c r="L196" s="67">
        <v>32.4</v>
      </c>
      <c r="M196" s="67">
        <v>414.25</v>
      </c>
      <c r="N196" s="67">
        <v>429.6</v>
      </c>
      <c r="O196" s="67">
        <v>45.71</v>
      </c>
      <c r="P196" s="67">
        <v>751.06700000000001</v>
      </c>
      <c r="Q196" s="73">
        <f t="shared" si="2"/>
        <v>2831.8428601900005</v>
      </c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2.75" x14ac:dyDescent="0.2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0</v>
      </c>
      <c r="L197" s="67">
        <v>33.72</v>
      </c>
      <c r="M197" s="67">
        <v>416.58000000000004</v>
      </c>
      <c r="N197" s="67">
        <v>429.6</v>
      </c>
      <c r="O197" s="67">
        <v>45.71</v>
      </c>
      <c r="P197" s="67">
        <v>751.06700000000001</v>
      </c>
      <c r="Q197" s="73">
        <f t="shared" si="2"/>
        <v>2824.0810000000001</v>
      </c>
    </row>
    <row r="198" spans="1:42" s="54" customFormat="1" ht="12.75" x14ac:dyDescent="0.2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0</v>
      </c>
      <c r="L198" s="67">
        <v>34.700000000000003</v>
      </c>
      <c r="M198" s="67">
        <v>420.80999999999995</v>
      </c>
      <c r="N198" s="67">
        <v>429.6</v>
      </c>
      <c r="O198" s="67">
        <v>45.71</v>
      </c>
      <c r="P198" s="67">
        <v>751.06700000000001</v>
      </c>
      <c r="Q198" s="73">
        <f t="shared" si="2"/>
        <v>2841.0161846700003</v>
      </c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54" customFormat="1" ht="12.75" x14ac:dyDescent="0.2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0</v>
      </c>
      <c r="L199" s="67">
        <v>35.61</v>
      </c>
      <c r="M199" s="67">
        <v>420.80999999999995</v>
      </c>
      <c r="N199" s="67">
        <v>429.6</v>
      </c>
      <c r="O199" s="67">
        <v>45.71</v>
      </c>
      <c r="P199" s="67">
        <v>751.06700000000001</v>
      </c>
      <c r="Q199" s="73">
        <f t="shared" si="2"/>
        <v>2835.4043201499999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54" customFormat="1" ht="12.75" x14ac:dyDescent="0.2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0</v>
      </c>
      <c r="L200" s="67">
        <v>35.659999999999997</v>
      </c>
      <c r="M200" s="67">
        <v>422.78</v>
      </c>
      <c r="N200" s="67">
        <v>429.6</v>
      </c>
      <c r="O200" s="67">
        <v>45.71</v>
      </c>
      <c r="P200" s="67">
        <v>751.06700000000001</v>
      </c>
      <c r="Q200" s="73">
        <f t="shared" si="2"/>
        <v>2844.8857789500003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ht="12.75" x14ac:dyDescent="0.2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0</v>
      </c>
      <c r="L201" s="67">
        <v>36.04</v>
      </c>
      <c r="M201" s="67">
        <v>424.97050104000004</v>
      </c>
      <c r="N201" s="67">
        <v>429.6</v>
      </c>
      <c r="O201" s="67">
        <v>45.71</v>
      </c>
      <c r="P201" s="67">
        <v>751.06700000000001</v>
      </c>
      <c r="Q201" s="73">
        <f t="shared" ref="Q201:Q211" si="4">SUM(B201:P201)</f>
        <v>2858.6436041000002</v>
      </c>
    </row>
    <row r="202" spans="1:42" s="55" customFormat="1" ht="12.75" x14ac:dyDescent="0.2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7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55" customFormat="1" ht="12.75" x14ac:dyDescent="0.2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0</v>
      </c>
      <c r="L203" s="67">
        <v>35.852209790000003</v>
      </c>
      <c r="M203" s="67">
        <v>420.24663948000006</v>
      </c>
      <c r="N203" s="67">
        <v>429.691778</v>
      </c>
      <c r="O203" s="67">
        <v>45.714260000000003</v>
      </c>
      <c r="P203" s="67">
        <v>751.06719999999996</v>
      </c>
      <c r="Q203" s="73">
        <f t="shared" si="4"/>
        <v>2849.9112799000004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ht="12.75" x14ac:dyDescent="0.2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0</v>
      </c>
      <c r="L204" s="67">
        <v>36.27276998</v>
      </c>
      <c r="M204" s="67">
        <v>417.51893147999999</v>
      </c>
      <c r="N204" s="67">
        <v>429.691778</v>
      </c>
      <c r="O204" s="67">
        <v>45.714260000000003</v>
      </c>
      <c r="P204" s="67">
        <v>751.06719999999996</v>
      </c>
      <c r="Q204" s="73">
        <v>2857.24647443</v>
      </c>
    </row>
    <row r="205" spans="1:42" s="55" customFormat="1" ht="12.75" x14ac:dyDescent="0.2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0</v>
      </c>
      <c r="L205" s="67">
        <v>36.964642859999998</v>
      </c>
      <c r="M205" s="67">
        <v>423.58</v>
      </c>
      <c r="N205" s="67">
        <v>429.691778</v>
      </c>
      <c r="O205" s="67">
        <v>45.714260000000003</v>
      </c>
      <c r="P205" s="67">
        <v>751.06700000000001</v>
      </c>
      <c r="Q205" s="73">
        <f t="shared" si="4"/>
        <v>2872.62033114</v>
      </c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s="55" customFormat="1" ht="12.75" x14ac:dyDescent="0.2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0</v>
      </c>
      <c r="L206" s="67">
        <v>37.683242890000002</v>
      </c>
      <c r="M206" s="67">
        <v>425.91389631999994</v>
      </c>
      <c r="N206" s="67">
        <v>429.691778</v>
      </c>
      <c r="O206" s="67">
        <v>45.714260000000003</v>
      </c>
      <c r="P206" s="67">
        <v>751.06719999999996</v>
      </c>
      <c r="Q206" s="73">
        <f t="shared" si="4"/>
        <v>2885.57669098</v>
      </c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ht="12.75" x14ac:dyDescent="0.2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0</v>
      </c>
      <c r="L207" s="67">
        <v>37.793627420000007</v>
      </c>
      <c r="M207" s="67">
        <v>464.48742329999999</v>
      </c>
      <c r="N207" s="67">
        <v>429.691778</v>
      </c>
      <c r="O207" s="67">
        <v>45.714260000000003</v>
      </c>
      <c r="P207" s="67">
        <v>751.06719999999996</v>
      </c>
      <c r="Q207" s="73">
        <f>SUM(B207:P207)</f>
        <v>2926.2782113799999</v>
      </c>
    </row>
    <row r="208" spans="1:42" ht="12.75" x14ac:dyDescent="0.2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0</v>
      </c>
      <c r="L208" s="67">
        <v>37.830565479999997</v>
      </c>
      <c r="M208" s="67">
        <v>464.48742329999999</v>
      </c>
      <c r="N208" s="67">
        <v>429.691778</v>
      </c>
      <c r="O208" s="67">
        <v>45.714260000000003</v>
      </c>
      <c r="P208" s="67">
        <v>751.06719999999996</v>
      </c>
      <c r="Q208" s="73">
        <f t="shared" si="4"/>
        <v>2927.1574578</v>
      </c>
    </row>
    <row r="209" spans="1:42" ht="12.75" x14ac:dyDescent="0.2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0</v>
      </c>
      <c r="L209" s="67">
        <v>36.732359029999998</v>
      </c>
      <c r="M209" s="67">
        <v>463.71121085999999</v>
      </c>
      <c r="N209" s="67">
        <v>429.691778</v>
      </c>
      <c r="O209" s="67">
        <v>45.714260000000003</v>
      </c>
      <c r="P209" s="67">
        <v>739.53359999999998</v>
      </c>
      <c r="Q209" s="73">
        <f t="shared" si="4"/>
        <v>2902.3244206999998</v>
      </c>
    </row>
    <row r="210" spans="1:42" s="2" customFormat="1" ht="12.75" x14ac:dyDescent="0.2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0</v>
      </c>
      <c r="L210" s="67">
        <v>36.744368809999997</v>
      </c>
      <c r="M210" s="67">
        <v>463.31350286000003</v>
      </c>
      <c r="N210" s="67">
        <v>429.691778</v>
      </c>
      <c r="O210" s="67">
        <v>44.285679999999999</v>
      </c>
      <c r="P210" s="67">
        <v>739.53359999999998</v>
      </c>
      <c r="Q210" s="73">
        <f t="shared" si="4"/>
        <v>2903.7156170500002</v>
      </c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s="2" customFormat="1" ht="12.75" x14ac:dyDescent="0.2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0</v>
      </c>
      <c r="L211" s="67">
        <v>38.235002740000006</v>
      </c>
      <c r="M211" s="67">
        <v>461.21846770000002</v>
      </c>
      <c r="N211" s="67">
        <v>429.691778</v>
      </c>
      <c r="O211" s="67">
        <v>44.285679999999999</v>
      </c>
      <c r="P211" s="67">
        <v>739.53359999999998</v>
      </c>
      <c r="Q211" s="73">
        <f t="shared" si="4"/>
        <v>2903.6477987600001</v>
      </c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s="2" customFormat="1" ht="12.75" x14ac:dyDescent="0.2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0</v>
      </c>
      <c r="L212" s="67">
        <v>39.035970240000005</v>
      </c>
      <c r="M212" s="67">
        <v>461.21846770000002</v>
      </c>
      <c r="N212" s="67">
        <v>429.691778</v>
      </c>
      <c r="O212" s="67">
        <v>44.285679999999999</v>
      </c>
      <c r="P212" s="67">
        <v>739.53359999999998</v>
      </c>
      <c r="Q212" s="73">
        <f>SUM(B212:P212)</f>
        <v>2881.5253502100004</v>
      </c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s="2" customFormat="1" ht="12.75" x14ac:dyDescent="0.2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0</v>
      </c>
      <c r="L213" s="67">
        <v>38.947128020000001</v>
      </c>
      <c r="M213" s="67">
        <v>455.79199468000002</v>
      </c>
      <c r="N213" s="67">
        <v>429.691778</v>
      </c>
      <c r="O213" s="67">
        <v>44.285679999999999</v>
      </c>
      <c r="P213" s="67">
        <v>739.53359999999998</v>
      </c>
      <c r="Q213" s="73">
        <f>SUM(B213:P213)</f>
        <v>2893.0351066599997</v>
      </c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ht="12.75" x14ac:dyDescent="0.2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v>0</v>
      </c>
      <c r="L214" s="67">
        <f>47152.35147/1000</f>
        <v>47.152351469999999</v>
      </c>
      <c r="M214" s="67">
        <f>459179.6438/1000</f>
        <v>459.17964380000001</v>
      </c>
      <c r="N214" s="67">
        <v>429.691778</v>
      </c>
      <c r="O214" s="67">
        <v>44.285679999999999</v>
      </c>
      <c r="P214" s="67">
        <v>739.53359999999998</v>
      </c>
      <c r="Q214" s="73">
        <f>SUM(B214:P214)</f>
        <v>2917.4010743600002</v>
      </c>
    </row>
    <row r="215" spans="1:42" s="55" customFormat="1" ht="12.75" x14ac:dyDescent="0.2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73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s="55" customFormat="1" ht="12.75" x14ac:dyDescent="0.2">
      <c r="A216" s="67" t="s">
        <v>57</v>
      </c>
      <c r="B216" s="67">
        <v>4.2799999999999994</v>
      </c>
      <c r="C216" s="67">
        <v>81.900000000000006</v>
      </c>
      <c r="D216" s="67">
        <v>444.91</v>
      </c>
      <c r="E216" s="67">
        <v>320.59999999999997</v>
      </c>
      <c r="F216" s="67">
        <v>187.19</v>
      </c>
      <c r="G216" s="67">
        <v>113.39367068000001</v>
      </c>
      <c r="H216" s="67">
        <v>26.32</v>
      </c>
      <c r="I216" s="67">
        <v>12.25</v>
      </c>
      <c r="J216" s="67">
        <v>0</v>
      </c>
      <c r="K216" s="67">
        <v>0</v>
      </c>
      <c r="L216" s="67">
        <v>46.49</v>
      </c>
      <c r="M216" s="67">
        <v>457.23</v>
      </c>
      <c r="N216" s="67">
        <v>429.69176599999997</v>
      </c>
      <c r="O216" s="67">
        <v>44.285679999999999</v>
      </c>
      <c r="P216" s="67">
        <v>739.53279999999995</v>
      </c>
      <c r="Q216" s="73">
        <f t="shared" ref="Q216:Q227" si="5">SUM(B216:P216)</f>
        <v>2908.0739166799999</v>
      </c>
      <c r="R216" s="82"/>
      <c r="S216" s="8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s="55" customFormat="1" ht="12.75" x14ac:dyDescent="0.2">
      <c r="A217" s="67" t="s">
        <v>58</v>
      </c>
      <c r="B217" s="67">
        <v>4.2699999999999996</v>
      </c>
      <c r="C217" s="67">
        <v>81.900000000000006</v>
      </c>
      <c r="D217" s="67">
        <v>449.69000000000005</v>
      </c>
      <c r="E217" s="67">
        <v>321.35999999999996</v>
      </c>
      <c r="F217" s="67">
        <v>188.13</v>
      </c>
      <c r="G217" s="67">
        <v>113.84404487</v>
      </c>
      <c r="H217" s="67">
        <v>29.64</v>
      </c>
      <c r="I217" s="67">
        <v>12.25</v>
      </c>
      <c r="J217" s="67">
        <v>0</v>
      </c>
      <c r="K217" s="67">
        <v>0</v>
      </c>
      <c r="L217" s="67">
        <v>47.01</v>
      </c>
      <c r="M217" s="67">
        <v>459.56</v>
      </c>
      <c r="N217" s="67">
        <v>429.69176599999997</v>
      </c>
      <c r="O217" s="67">
        <v>44.285679999999999</v>
      </c>
      <c r="P217" s="67">
        <v>739.53279999999995</v>
      </c>
      <c r="Q217" s="73">
        <f t="shared" si="5"/>
        <v>2921.1642908700001</v>
      </c>
      <c r="R217" s="82"/>
      <c r="S217" s="86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s="2" customFormat="1" ht="12.75" x14ac:dyDescent="0.2">
      <c r="A218" s="67" t="s">
        <v>47</v>
      </c>
      <c r="B218" s="19">
        <v>3.97</v>
      </c>
      <c r="C218" s="19">
        <v>81.900000000000006</v>
      </c>
      <c r="D218" s="19">
        <v>449.86</v>
      </c>
      <c r="E218" s="19">
        <v>321.97000000000003</v>
      </c>
      <c r="F218" s="19">
        <v>187.34</v>
      </c>
      <c r="G218" s="19">
        <v>115.55665826000001</v>
      </c>
      <c r="H218" s="19">
        <v>29.64</v>
      </c>
      <c r="I218" s="19">
        <v>11.41</v>
      </c>
      <c r="J218" s="67">
        <v>0</v>
      </c>
      <c r="K218" s="19">
        <v>0</v>
      </c>
      <c r="L218" s="19">
        <v>47.09</v>
      </c>
      <c r="M218" s="19">
        <v>481.13</v>
      </c>
      <c r="N218" s="19">
        <v>429.69176599999997</v>
      </c>
      <c r="O218" s="19">
        <v>44.285679999999999</v>
      </c>
      <c r="P218" s="19">
        <v>739.53279999999995</v>
      </c>
      <c r="Q218" s="73">
        <f t="shared" si="5"/>
        <v>2943.3769042599997</v>
      </c>
      <c r="R218" s="82"/>
      <c r="S218" s="86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s="2" customFormat="1" ht="12.75" x14ac:dyDescent="0.2">
      <c r="A219" s="67" t="s">
        <v>48</v>
      </c>
      <c r="B219" s="19">
        <v>3.8200000000000003</v>
      </c>
      <c r="C219" s="19">
        <v>80.239999999999995</v>
      </c>
      <c r="D219" s="19">
        <v>444.46999999999997</v>
      </c>
      <c r="E219" s="19">
        <v>318.49</v>
      </c>
      <c r="F219" s="19">
        <v>186.6</v>
      </c>
      <c r="G219" s="19">
        <v>117.94124543000001</v>
      </c>
      <c r="H219" s="19">
        <v>28.69</v>
      </c>
      <c r="I219" s="19">
        <v>10.73</v>
      </c>
      <c r="J219" s="67">
        <v>0</v>
      </c>
      <c r="K219" s="19">
        <v>0</v>
      </c>
      <c r="L219" s="19">
        <v>49.62</v>
      </c>
      <c r="M219" s="19">
        <v>483.46000000000004</v>
      </c>
      <c r="N219" s="19">
        <v>429.69176599999997</v>
      </c>
      <c r="O219" s="19">
        <v>44.285679999999999</v>
      </c>
      <c r="P219" s="19">
        <v>739.53279999999995</v>
      </c>
      <c r="Q219" s="73">
        <f t="shared" si="5"/>
        <v>2937.5714914299997</v>
      </c>
      <c r="R219" s="82"/>
      <c r="S219" s="86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s="2" customFormat="1" ht="12.75" x14ac:dyDescent="0.2">
      <c r="A220" s="67" t="s">
        <v>49</v>
      </c>
      <c r="B220" s="19">
        <v>3.72</v>
      </c>
      <c r="C220" s="19">
        <v>80.86</v>
      </c>
      <c r="D220" s="19">
        <v>445.6</v>
      </c>
      <c r="E220" s="19">
        <v>318.88</v>
      </c>
      <c r="F220" s="19">
        <v>184.94</v>
      </c>
      <c r="G220" s="19">
        <v>117.94124543000001</v>
      </c>
      <c r="H220" s="19">
        <v>28.69</v>
      </c>
      <c r="I220" s="19">
        <v>10.73</v>
      </c>
      <c r="J220" s="67">
        <v>0</v>
      </c>
      <c r="K220" s="19">
        <v>0</v>
      </c>
      <c r="L220" s="19">
        <v>49.55</v>
      </c>
      <c r="M220" s="19">
        <v>483.33000000000004</v>
      </c>
      <c r="N220" s="19">
        <v>429.69176599999997</v>
      </c>
      <c r="O220" s="19">
        <v>44.285679999999999</v>
      </c>
      <c r="P220" s="19">
        <v>739.53279999999995</v>
      </c>
      <c r="Q220" s="73">
        <f t="shared" si="5"/>
        <v>2937.75149143</v>
      </c>
      <c r="R220" s="82"/>
      <c r="S220" s="86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2" customFormat="1" ht="12.75" x14ac:dyDescent="0.2">
      <c r="A221" s="19" t="s">
        <v>50</v>
      </c>
      <c r="B221" s="19">
        <v>3.4699999999999998</v>
      </c>
      <c r="C221" s="19">
        <v>81.86</v>
      </c>
      <c r="D221" s="19">
        <v>446.33000000000004</v>
      </c>
      <c r="E221" s="19">
        <v>319.20999999999998</v>
      </c>
      <c r="F221" s="19">
        <v>183.89</v>
      </c>
      <c r="G221" s="19">
        <v>119.49713887</v>
      </c>
      <c r="H221" s="19">
        <v>27.99</v>
      </c>
      <c r="I221" s="19">
        <v>10.58</v>
      </c>
      <c r="J221" s="67">
        <v>0</v>
      </c>
      <c r="K221" s="19">
        <v>0</v>
      </c>
      <c r="L221" s="19">
        <v>51.2</v>
      </c>
      <c r="M221" s="19">
        <v>484.79</v>
      </c>
      <c r="N221" s="19">
        <v>429.69176599999997</v>
      </c>
      <c r="O221" s="19">
        <v>44.285679999999999</v>
      </c>
      <c r="P221" s="19">
        <v>728</v>
      </c>
      <c r="Q221" s="73">
        <f t="shared" si="5"/>
        <v>2930.7945848700001</v>
      </c>
      <c r="R221" s="82"/>
      <c r="S221" s="86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2" customFormat="1" ht="12.75" x14ac:dyDescent="0.2">
      <c r="A222" s="19" t="s">
        <v>51</v>
      </c>
      <c r="B222" s="19">
        <v>3.4499999999999997</v>
      </c>
      <c r="C222" s="19">
        <v>81.86</v>
      </c>
      <c r="D222" s="19">
        <v>442.46</v>
      </c>
      <c r="E222" s="19">
        <v>318.36</v>
      </c>
      <c r="F222" s="19">
        <v>184.62</v>
      </c>
      <c r="G222" s="19">
        <v>117.83657701999999</v>
      </c>
      <c r="H222" s="19">
        <v>27.99</v>
      </c>
      <c r="I222" s="19">
        <v>12.57</v>
      </c>
      <c r="J222" s="67">
        <v>0</v>
      </c>
      <c r="K222" s="19">
        <v>0</v>
      </c>
      <c r="L222" s="19">
        <f>51868808.37/1000000</f>
        <v>51.868808369999996</v>
      </c>
      <c r="M222" s="19">
        <v>482.85</v>
      </c>
      <c r="N222" s="19">
        <v>429.69176599999997</v>
      </c>
      <c r="O222" s="19">
        <v>44.285679999999999</v>
      </c>
      <c r="P222" s="19">
        <v>728</v>
      </c>
      <c r="Q222" s="73">
        <f t="shared" si="5"/>
        <v>2925.8428313899999</v>
      </c>
      <c r="R222" s="82"/>
      <c r="S222" s="86"/>
      <c r="T222" s="86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2" customFormat="1" ht="12.75" x14ac:dyDescent="0.2">
      <c r="A223" s="19" t="s">
        <v>52</v>
      </c>
      <c r="B223" s="104">
        <v>3.39</v>
      </c>
      <c r="C223" s="104">
        <v>82.44</v>
      </c>
      <c r="D223" s="104">
        <v>444.72999999999996</v>
      </c>
      <c r="E223" s="104">
        <v>328.36</v>
      </c>
      <c r="F223" s="104">
        <v>184.51</v>
      </c>
      <c r="G223" s="104">
        <v>119.03084917</v>
      </c>
      <c r="H223" s="104">
        <v>34.99</v>
      </c>
      <c r="I223" s="104">
        <v>12.58</v>
      </c>
      <c r="J223" s="104">
        <v>0</v>
      </c>
      <c r="K223" s="104">
        <v>0</v>
      </c>
      <c r="L223" s="104">
        <f>52896239.69/1000000</f>
        <v>52.896239689999994</v>
      </c>
      <c r="M223" s="104">
        <v>482.85</v>
      </c>
      <c r="N223" s="104">
        <v>429.69176599999997</v>
      </c>
      <c r="O223" s="104">
        <v>44.285679999999999</v>
      </c>
      <c r="P223" s="104">
        <v>728</v>
      </c>
      <c r="Q223" s="105">
        <f t="shared" si="5"/>
        <v>2947.7545348599997</v>
      </c>
      <c r="R223" s="82"/>
      <c r="S223" s="86"/>
      <c r="T223" s="86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2" customFormat="1" ht="12.75" x14ac:dyDescent="0.2">
      <c r="A224" s="19" t="s">
        <v>59</v>
      </c>
      <c r="B224" s="19">
        <v>3.2</v>
      </c>
      <c r="C224" s="19">
        <v>96.4</v>
      </c>
      <c r="D224" s="19">
        <v>444.91999999999996</v>
      </c>
      <c r="E224" s="19">
        <v>328.47</v>
      </c>
      <c r="F224" s="19">
        <v>184.46</v>
      </c>
      <c r="G224" s="19">
        <v>119.23353278</v>
      </c>
      <c r="H224" s="19">
        <v>34.99</v>
      </c>
      <c r="I224" s="19">
        <v>15.23</v>
      </c>
      <c r="J224" s="67">
        <f>374359.75/1000000</f>
        <v>0.37435974999999999</v>
      </c>
      <c r="K224" s="19">
        <v>0</v>
      </c>
      <c r="L224" s="19">
        <f>54222265.71/1000000</f>
        <v>54.222265710000002</v>
      </c>
      <c r="M224" s="19">
        <v>482.42</v>
      </c>
      <c r="N224" s="19">
        <v>429.69176599999997</v>
      </c>
      <c r="O224" s="19">
        <v>44.285679999999999</v>
      </c>
      <c r="P224" s="19">
        <v>728</v>
      </c>
      <c r="Q224" s="73">
        <f t="shared" si="5"/>
        <v>2965.89760424</v>
      </c>
      <c r="R224" s="82"/>
      <c r="S224" s="86"/>
      <c r="T224" s="86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s="2" customFormat="1" ht="12.75" x14ac:dyDescent="0.2">
      <c r="A225" s="19" t="s">
        <v>54</v>
      </c>
      <c r="B225" s="19">
        <v>3.25</v>
      </c>
      <c r="C225" s="19">
        <v>94.66</v>
      </c>
      <c r="D225" s="19">
        <v>435.54</v>
      </c>
      <c r="E225" s="19">
        <v>329.17</v>
      </c>
      <c r="F225" s="19">
        <v>183.18</v>
      </c>
      <c r="G225" s="19">
        <v>118.13962402</v>
      </c>
      <c r="H225" s="19">
        <v>33.619999999999997</v>
      </c>
      <c r="I225" s="19">
        <v>14.54</v>
      </c>
      <c r="J225" s="67">
        <f>374370.05/1000000</f>
        <v>0.37437005000000001</v>
      </c>
      <c r="K225" s="19">
        <v>0</v>
      </c>
      <c r="L225" s="19">
        <f>56199497.39/1000000</f>
        <v>56.199497389999998</v>
      </c>
      <c r="M225" s="19">
        <v>482.42</v>
      </c>
      <c r="N225" s="19">
        <v>429.69176599999997</v>
      </c>
      <c r="O225" s="19">
        <v>44.285679999999999</v>
      </c>
      <c r="P225" s="19">
        <v>728</v>
      </c>
      <c r="Q225" s="73">
        <f t="shared" si="5"/>
        <v>2953.0709374600001</v>
      </c>
      <c r="R225" s="82"/>
      <c r="S225" s="86"/>
      <c r="T225" s="86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s="2" customFormat="1" ht="12.75" x14ac:dyDescent="0.2">
      <c r="A226" s="19" t="s">
        <v>55</v>
      </c>
      <c r="B226" s="19">
        <v>3.24</v>
      </c>
      <c r="C226" s="19">
        <v>94.66</v>
      </c>
      <c r="D226" s="19">
        <f>437405172.6/1000000</f>
        <v>437.40517260000001</v>
      </c>
      <c r="E226" s="19">
        <v>338.02</v>
      </c>
      <c r="F226" s="19">
        <v>180.61</v>
      </c>
      <c r="G226" s="19">
        <v>118.15453937000001</v>
      </c>
      <c r="H226" s="19">
        <v>34.92</v>
      </c>
      <c r="I226" s="19">
        <v>14.54</v>
      </c>
      <c r="J226" s="67">
        <f>374270.25/1000000</f>
        <v>0.37427025000000003</v>
      </c>
      <c r="K226" s="19">
        <v>0</v>
      </c>
      <c r="L226" s="19">
        <f>57245820/1000000</f>
        <v>57.245820000000002</v>
      </c>
      <c r="M226" s="19">
        <v>494.03</v>
      </c>
      <c r="N226" s="19">
        <v>429.69176599999997</v>
      </c>
      <c r="O226" s="19">
        <v>44.285679999999999</v>
      </c>
      <c r="P226" s="67">
        <v>728</v>
      </c>
      <c r="Q226" s="73">
        <f t="shared" si="5"/>
        <v>2975.1772482200004</v>
      </c>
      <c r="R226" s="82"/>
      <c r="S226" s="86"/>
      <c r="T226" s="8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ht="12.75" x14ac:dyDescent="0.2">
      <c r="A227" s="67" t="s">
        <v>56</v>
      </c>
      <c r="B227" s="67">
        <v>2.93</v>
      </c>
      <c r="C227" s="67">
        <v>99.7</v>
      </c>
      <c r="D227" s="67">
        <v>438.56154279999998</v>
      </c>
      <c r="E227" s="67">
        <v>341.13</v>
      </c>
      <c r="F227" s="67">
        <v>178.69</v>
      </c>
      <c r="G227" s="67">
        <v>119.10568687</v>
      </c>
      <c r="H227" s="67">
        <v>34.21</v>
      </c>
      <c r="I227" s="67">
        <v>14.379999999999999</v>
      </c>
      <c r="J227" s="67">
        <f>374.4/1000</f>
        <v>0.37439999999999996</v>
      </c>
      <c r="K227" s="67">
        <v>0</v>
      </c>
      <c r="L227" s="19">
        <f>57235.86183/1000</f>
        <v>57.235861830000005</v>
      </c>
      <c r="M227" s="67">
        <v>494.03</v>
      </c>
      <c r="N227" s="67">
        <v>429.69176599999997</v>
      </c>
      <c r="O227" s="67">
        <v>44.29</v>
      </c>
      <c r="P227" s="67">
        <v>728</v>
      </c>
      <c r="Q227" s="73">
        <f t="shared" si="5"/>
        <v>2982.3292575</v>
      </c>
      <c r="R227" s="82"/>
      <c r="S227" s="86"/>
      <c r="T227" s="86"/>
    </row>
    <row r="228" spans="1:42" s="2" customFormat="1" ht="12.75" x14ac:dyDescent="0.2">
      <c r="A228" s="63">
        <v>2026</v>
      </c>
      <c r="B228" s="19"/>
      <c r="C228" s="19"/>
      <c r="D228" s="19"/>
      <c r="E228" s="19"/>
      <c r="F228" s="19"/>
      <c r="G228" s="19"/>
      <c r="H228" s="19"/>
      <c r="I228" s="19"/>
      <c r="J228" s="67"/>
      <c r="K228" s="19"/>
      <c r="L228" s="19"/>
      <c r="M228" s="19"/>
      <c r="N228" s="19"/>
      <c r="O228" s="19"/>
      <c r="P228" s="19"/>
      <c r="Q228" s="1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s="2" customFormat="1" ht="12.75" x14ac:dyDescent="0.2">
      <c r="A229" s="19" t="s">
        <v>57</v>
      </c>
      <c r="B229" s="19">
        <v>2.8051533799999997</v>
      </c>
      <c r="C229" s="19">
        <v>99.80545386</v>
      </c>
      <c r="D229" s="19">
        <v>429.30295536</v>
      </c>
      <c r="E229" s="19">
        <v>340.28170880000005</v>
      </c>
      <c r="F229" s="19">
        <v>178.80516832000001</v>
      </c>
      <c r="G229" s="19">
        <v>120.18124495000001</v>
      </c>
      <c r="H229" s="19">
        <v>34.214980920000002</v>
      </c>
      <c r="I229" s="19">
        <v>14.384668850000002</v>
      </c>
      <c r="J229" s="67">
        <v>0.93600000000000005</v>
      </c>
      <c r="K229" s="19">
        <v>0</v>
      </c>
      <c r="L229" s="19">
        <f>60955.91149/1000</f>
        <v>60.955911489999998</v>
      </c>
      <c r="M229" s="19">
        <v>488.75154411999995</v>
      </c>
      <c r="N229" s="19">
        <v>429.69176600000003</v>
      </c>
      <c r="O229" s="19">
        <v>44.285679999999999</v>
      </c>
      <c r="P229" s="19">
        <v>728</v>
      </c>
      <c r="Q229" s="19">
        <f>SUM(B229:P229)</f>
        <v>2972.4022360499998</v>
      </c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s="2" customFormat="1" ht="12.75" x14ac:dyDescent="0.2">
      <c r="A230" s="19" t="s">
        <v>58</v>
      </c>
      <c r="B230" s="19">
        <v>2.8</v>
      </c>
      <c r="C230" s="19">
        <v>99.8</v>
      </c>
      <c r="D230" s="19">
        <v>433.6</v>
      </c>
      <c r="E230" s="19">
        <v>340.3</v>
      </c>
      <c r="F230" s="19">
        <v>178.4</v>
      </c>
      <c r="G230" s="19">
        <v>119.6</v>
      </c>
      <c r="H230" s="19">
        <v>34.200000000000003</v>
      </c>
      <c r="I230" s="19">
        <v>14.4</v>
      </c>
      <c r="J230" s="67">
        <v>0.9</v>
      </c>
      <c r="K230" s="19">
        <v>0</v>
      </c>
      <c r="L230" s="19">
        <f>60995.64158/1000</f>
        <v>60.995641580000004</v>
      </c>
      <c r="M230" s="19">
        <v>488.8</v>
      </c>
      <c r="N230" s="19">
        <v>429.7</v>
      </c>
      <c r="O230" s="19">
        <v>44.3</v>
      </c>
      <c r="P230" s="19">
        <v>728</v>
      </c>
      <c r="Q230" s="19">
        <f t="shared" ref="Q230:Q232" si="6">SUM(B230:P230)</f>
        <v>2975.7956415800004</v>
      </c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s="2" customFormat="1" ht="12.75" x14ac:dyDescent="0.2">
      <c r="A231" s="19" t="s">
        <v>47</v>
      </c>
      <c r="B231" s="19">
        <v>2.7243303000000001</v>
      </c>
      <c r="C231" s="19">
        <v>101.37213131999998</v>
      </c>
      <c r="D231" s="19">
        <v>435.23027170000006</v>
      </c>
      <c r="E231" s="19">
        <v>341.25897087999999</v>
      </c>
      <c r="F231" s="19">
        <v>177.84109572</v>
      </c>
      <c r="G231" s="19">
        <v>117.96524915000001</v>
      </c>
      <c r="H231" s="19">
        <v>34.214980920000002</v>
      </c>
      <c r="I231" s="19">
        <v>14.22167185</v>
      </c>
      <c r="J231" s="67">
        <v>0.93600000000000005</v>
      </c>
      <c r="K231" s="19">
        <v>0</v>
      </c>
      <c r="L231" s="19">
        <f>60424.57666/1000</f>
        <v>60.42457666</v>
      </c>
      <c r="M231" s="19">
        <v>488.32317696000001</v>
      </c>
      <c r="N231" s="19">
        <v>429.69176600000003</v>
      </c>
      <c r="O231" s="19">
        <v>44.285679999999999</v>
      </c>
      <c r="P231" s="19">
        <v>728</v>
      </c>
      <c r="Q231" s="19">
        <f t="shared" si="6"/>
        <v>2976.4899014600001</v>
      </c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s="2" customFormat="1" ht="12.75" x14ac:dyDescent="0.2">
      <c r="A232" s="19" t="s">
        <v>48</v>
      </c>
      <c r="B232" s="19">
        <v>2.6848793600000005</v>
      </c>
      <c r="C232" s="19">
        <v>98.080027000000001</v>
      </c>
      <c r="D232" s="19">
        <v>439.49498791999997</v>
      </c>
      <c r="E232" s="19">
        <v>341.72430636000001</v>
      </c>
      <c r="F232" s="19">
        <v>174.98859877999999</v>
      </c>
      <c r="G232" s="19">
        <v>119.32432947</v>
      </c>
      <c r="H232" s="19">
        <v>32.852749859999996</v>
      </c>
      <c r="I232" s="19">
        <v>13.533804459999999</v>
      </c>
      <c r="J232" s="67">
        <v>1.1224516999999998</v>
      </c>
      <c r="K232" s="19">
        <v>0</v>
      </c>
      <c r="L232" s="19">
        <f>60758.0348/1000</f>
        <v>60.758034800000004</v>
      </c>
      <c r="M232" s="19">
        <v>488.32317696000001</v>
      </c>
      <c r="N232" s="19">
        <v>429.69176600000003</v>
      </c>
      <c r="O232" s="19">
        <v>44.285679999999999</v>
      </c>
      <c r="P232" s="19">
        <v>728</v>
      </c>
      <c r="Q232" s="19">
        <f t="shared" si="6"/>
        <v>2974.86479267</v>
      </c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s="2" customFormat="1" ht="12.7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67"/>
      <c r="K233" s="19"/>
      <c r="L233" s="19"/>
      <c r="M233" s="19"/>
      <c r="N233" s="19"/>
      <c r="O233" s="19"/>
      <c r="P233" s="19"/>
      <c r="Q233" s="1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s="2" customFormat="1" ht="12.7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67"/>
      <c r="K234" s="19"/>
      <c r="L234" s="19"/>
      <c r="M234" s="19"/>
      <c r="N234" s="19"/>
      <c r="O234" s="19"/>
      <c r="P234" s="19"/>
      <c r="Q234" s="1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s="2" customFormat="1" ht="12.7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67"/>
      <c r="K235" s="19"/>
      <c r="L235" s="19"/>
      <c r="M235" s="19"/>
      <c r="N235" s="19"/>
      <c r="O235" s="19"/>
      <c r="P235" s="19"/>
      <c r="Q235" s="1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s="2" customFormat="1" ht="12.7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67"/>
      <c r="K236" s="19"/>
      <c r="L236" s="19"/>
      <c r="M236" s="19"/>
      <c r="N236" s="19"/>
      <c r="O236" s="19"/>
      <c r="P236" s="19"/>
      <c r="Q236" s="1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s="2" customFormat="1" ht="12.7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67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s="2" customFormat="1" ht="12.7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67"/>
      <c r="K238" s="19"/>
      <c r="L238" s="19"/>
      <c r="M238" s="19"/>
      <c r="N238" s="19"/>
      <c r="O238" s="19"/>
      <c r="P238" s="19"/>
      <c r="Q238" s="1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s="2" customFormat="1" ht="12.7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67"/>
      <c r="K239" s="19"/>
      <c r="L239" s="19"/>
      <c r="M239" s="19"/>
      <c r="N239" s="19"/>
      <c r="O239" s="19"/>
      <c r="P239" s="19"/>
      <c r="Q239" s="1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s="2" customFormat="1" ht="12.7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67"/>
      <c r="K240" s="19"/>
      <c r="L240" s="19"/>
      <c r="M240" s="19"/>
      <c r="N240" s="19"/>
      <c r="O240" s="19"/>
      <c r="P240" s="19"/>
      <c r="Q240" s="1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s="2" customFormat="1" ht="12.7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67"/>
      <c r="K241" s="19"/>
      <c r="L241" s="19"/>
      <c r="M241" s="19"/>
      <c r="N241" s="19"/>
      <c r="O241" s="19"/>
      <c r="P241" s="19"/>
      <c r="Q241" s="1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s="2" customFormat="1" ht="12.7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67"/>
      <c r="K242" s="19"/>
      <c r="L242" s="19"/>
      <c r="M242" s="19"/>
      <c r="N242" s="19"/>
      <c r="O242" s="19"/>
      <c r="P242" s="19"/>
      <c r="Q242" s="1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s="2" customFormat="1" ht="12.7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67"/>
      <c r="K243" s="19"/>
      <c r="L243" s="19"/>
      <c r="M243" s="19"/>
      <c r="N243" s="19"/>
      <c r="O243" s="19"/>
      <c r="P243" s="19"/>
      <c r="Q243" s="1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s="2" customFormat="1" ht="12.7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67"/>
      <c r="K244" s="19"/>
      <c r="L244" s="19"/>
      <c r="M244" s="19"/>
      <c r="N244" s="19"/>
      <c r="O244" s="19"/>
      <c r="P244" s="19"/>
      <c r="Q244" s="1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s="2" customFormat="1" ht="12.7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67"/>
      <c r="K245" s="19"/>
      <c r="L245" s="19"/>
      <c r="M245" s="19"/>
      <c r="N245" s="19"/>
      <c r="O245" s="19"/>
      <c r="P245" s="19"/>
      <c r="Q245" s="1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s="2" customFormat="1" ht="12.7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67"/>
      <c r="K246" s="19"/>
      <c r="L246" s="19"/>
      <c r="M246" s="19"/>
      <c r="N246" s="19"/>
      <c r="O246" s="19"/>
      <c r="P246" s="19"/>
      <c r="Q246" s="1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s="2" customFormat="1" ht="12.7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67"/>
      <c r="K247" s="19"/>
      <c r="L247" s="19"/>
      <c r="M247" s="19"/>
      <c r="N247" s="19"/>
      <c r="O247" s="19"/>
      <c r="P247" s="19"/>
      <c r="Q247" s="1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s="2" customFormat="1" ht="12.7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67"/>
      <c r="K248" s="19"/>
      <c r="L248" s="19"/>
      <c r="M248" s="19"/>
      <c r="N248" s="19"/>
      <c r="O248" s="19"/>
      <c r="P248" s="19"/>
      <c r="Q248" s="1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s="2" customFormat="1" ht="12.7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67"/>
      <c r="K249" s="19"/>
      <c r="L249" s="19"/>
      <c r="M249" s="19"/>
      <c r="N249" s="19"/>
      <c r="O249" s="19"/>
      <c r="P249" s="19"/>
      <c r="Q249" s="1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s="2" customFormat="1" ht="12.7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67"/>
      <c r="K250" s="19"/>
      <c r="L250" s="19"/>
      <c r="M250" s="19"/>
      <c r="N250" s="19"/>
      <c r="O250" s="19"/>
      <c r="P250" s="19"/>
      <c r="Q250" s="1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s="2" customFormat="1" ht="12.7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67"/>
      <c r="K251" s="19"/>
      <c r="L251" s="19"/>
      <c r="M251" s="19"/>
      <c r="N251" s="19"/>
      <c r="O251" s="19"/>
      <c r="P251" s="19"/>
      <c r="Q251" s="1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s="2" customFormat="1" ht="12.7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67"/>
      <c r="K252" s="19"/>
      <c r="L252" s="19"/>
      <c r="M252" s="19"/>
      <c r="N252" s="19"/>
      <c r="O252" s="19"/>
      <c r="P252" s="19"/>
      <c r="Q252" s="1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s="2" customFormat="1" ht="12.7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67"/>
      <c r="K253" s="19"/>
      <c r="L253" s="19"/>
      <c r="M253" s="19"/>
      <c r="N253" s="19"/>
      <c r="O253" s="19"/>
      <c r="P253" s="19"/>
      <c r="Q253" s="1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s="2" customFormat="1" ht="12.7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67"/>
      <c r="K254" s="19"/>
      <c r="L254" s="19"/>
      <c r="M254" s="19"/>
      <c r="N254" s="19"/>
      <c r="O254" s="19"/>
      <c r="P254" s="19"/>
      <c r="Q254" s="1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s="2" customFormat="1" ht="12.7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67"/>
      <c r="K255" s="19"/>
      <c r="L255" s="19"/>
      <c r="M255" s="19"/>
      <c r="N255" s="19"/>
      <c r="O255" s="19"/>
      <c r="P255" s="19"/>
      <c r="Q255" s="1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 s="2" customFormat="1" ht="12.7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67"/>
      <c r="K256" s="19"/>
      <c r="L256" s="19"/>
      <c r="M256" s="19"/>
      <c r="N256" s="19"/>
      <c r="O256" s="19"/>
      <c r="P256" s="19"/>
      <c r="Q256" s="1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 s="2" customFormat="1" ht="12.7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67"/>
      <c r="K257" s="19"/>
      <c r="L257" s="19"/>
      <c r="M257" s="19"/>
      <c r="N257" s="19"/>
      <c r="O257" s="19"/>
      <c r="P257" s="19"/>
      <c r="Q257" s="1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 s="2" customFormat="1" ht="12.7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67"/>
      <c r="K258" s="19"/>
      <c r="L258" s="19"/>
      <c r="M258" s="19"/>
      <c r="N258" s="19"/>
      <c r="O258" s="19"/>
      <c r="P258" s="19"/>
      <c r="Q258" s="1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 s="2" customFormat="1" ht="12.7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67"/>
      <c r="K259" s="19"/>
      <c r="L259" s="19"/>
      <c r="M259" s="19"/>
      <c r="N259" s="19"/>
      <c r="O259" s="19"/>
      <c r="P259" s="19"/>
      <c r="Q259" s="1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 s="2" customFormat="1" ht="12.7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67"/>
      <c r="K260" s="19"/>
      <c r="L260" s="19"/>
      <c r="M260" s="19"/>
      <c r="N260" s="19"/>
      <c r="O260" s="19"/>
      <c r="P260" s="19"/>
      <c r="Q260" s="1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 s="2" customFormat="1" ht="12.7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67"/>
      <c r="K261" s="19"/>
      <c r="L261" s="19"/>
      <c r="M261" s="19"/>
      <c r="N261" s="19"/>
      <c r="O261" s="19"/>
      <c r="P261" s="19"/>
      <c r="Q261" s="1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 s="2" customFormat="1" ht="12.7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67"/>
      <c r="K262" s="19"/>
      <c r="L262" s="19"/>
      <c r="M262" s="19"/>
      <c r="N262" s="19"/>
      <c r="O262" s="19"/>
      <c r="P262" s="19"/>
      <c r="Q262" s="1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 s="2" customFormat="1" ht="12.7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67"/>
      <c r="K263" s="19"/>
      <c r="L263" s="19"/>
      <c r="M263" s="19"/>
      <c r="N263" s="19"/>
      <c r="O263" s="19"/>
      <c r="P263" s="19"/>
      <c r="Q263" s="1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 s="2" customFormat="1" ht="12.7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67"/>
      <c r="K264" s="19"/>
      <c r="L264" s="19"/>
      <c r="M264" s="19"/>
      <c r="N264" s="19"/>
      <c r="O264" s="19"/>
      <c r="P264" s="19"/>
      <c r="Q264" s="1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 s="2" customFormat="1" ht="12.7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67"/>
      <c r="K265" s="19"/>
      <c r="L265" s="19"/>
      <c r="M265" s="19"/>
      <c r="N265" s="19"/>
      <c r="O265" s="19"/>
      <c r="P265" s="19"/>
      <c r="Q265" s="1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 s="2" customFormat="1" ht="12.7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67"/>
      <c r="K266" s="19"/>
      <c r="L266" s="19"/>
      <c r="M266" s="19"/>
      <c r="N266" s="19"/>
      <c r="O266" s="19"/>
      <c r="P266" s="19"/>
      <c r="Q266" s="1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 s="2" customFormat="1" ht="12.7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67"/>
      <c r="K267" s="19"/>
      <c r="L267" s="19"/>
      <c r="M267" s="19"/>
      <c r="N267" s="19"/>
      <c r="O267" s="19"/>
      <c r="P267" s="19"/>
      <c r="Q267" s="1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 s="2" customFormat="1" ht="12.7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67"/>
      <c r="K268" s="19"/>
      <c r="L268" s="19"/>
      <c r="M268" s="19"/>
      <c r="N268" s="19"/>
      <c r="O268" s="19"/>
      <c r="P268" s="19"/>
      <c r="Q268" s="19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 s="2" customFormat="1" ht="12.7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67"/>
      <c r="K269" s="19"/>
      <c r="L269" s="19"/>
      <c r="M269" s="19"/>
      <c r="N269" s="19"/>
      <c r="O269" s="19"/>
      <c r="P269" s="19"/>
      <c r="Q269" s="1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 s="2" customFormat="1" ht="12.7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67"/>
      <c r="K270" s="19"/>
      <c r="L270" s="19"/>
      <c r="M270" s="19"/>
      <c r="N270" s="19"/>
      <c r="O270" s="19"/>
      <c r="P270" s="19"/>
      <c r="Q270" s="1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 s="2" customFormat="1" ht="12.7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67"/>
      <c r="K271" s="19"/>
      <c r="L271" s="19"/>
      <c r="M271" s="19"/>
      <c r="N271" s="19"/>
      <c r="O271" s="19"/>
      <c r="P271" s="19"/>
      <c r="Q271" s="19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 s="2" customFormat="1" ht="12.7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67"/>
      <c r="K272" s="19"/>
      <c r="L272" s="19"/>
      <c r="M272" s="19"/>
      <c r="N272" s="19"/>
      <c r="O272" s="19"/>
      <c r="P272" s="19"/>
      <c r="Q272" s="19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 s="2" customFormat="1" ht="12.7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67"/>
      <c r="K273" s="19"/>
      <c r="L273" s="19"/>
      <c r="M273" s="19"/>
      <c r="N273" s="19"/>
      <c r="O273" s="19"/>
      <c r="P273" s="19"/>
      <c r="Q273" s="1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 s="2" customFormat="1" ht="12.7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67"/>
      <c r="K274" s="19"/>
      <c r="L274" s="19"/>
      <c r="M274" s="19"/>
      <c r="N274" s="19"/>
      <c r="O274" s="19"/>
      <c r="P274" s="19"/>
      <c r="Q274" s="1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 s="2" customFormat="1" ht="12.7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67"/>
      <c r="K275" s="19"/>
      <c r="L275" s="19"/>
      <c r="M275" s="19"/>
      <c r="N275" s="19"/>
      <c r="O275" s="19"/>
      <c r="P275" s="19"/>
      <c r="Q275" s="19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 s="2" customFormat="1" ht="12.7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67"/>
      <c r="K276" s="19"/>
      <c r="L276" s="19"/>
      <c r="M276" s="19"/>
      <c r="N276" s="19"/>
      <c r="O276" s="19"/>
      <c r="P276" s="19"/>
      <c r="Q276" s="19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 s="2" customFormat="1" ht="12.7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67"/>
      <c r="K277" s="19"/>
      <c r="L277" s="19"/>
      <c r="M277" s="19"/>
      <c r="N277" s="19"/>
      <c r="O277" s="19"/>
      <c r="P277" s="19"/>
      <c r="Q277" s="1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 s="2" customFormat="1" ht="12.7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67"/>
      <c r="K278" s="19"/>
      <c r="L278" s="19"/>
      <c r="M278" s="19"/>
      <c r="N278" s="19"/>
      <c r="O278" s="19"/>
      <c r="P278" s="19"/>
      <c r="Q278" s="1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 s="2" customFormat="1" ht="12.7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67"/>
      <c r="K279" s="19"/>
      <c r="L279" s="19"/>
      <c r="M279" s="19"/>
      <c r="N279" s="19"/>
      <c r="O279" s="19"/>
      <c r="P279" s="19"/>
      <c r="Q279" s="1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 s="2" customFormat="1" ht="12.7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67"/>
      <c r="K280" s="19"/>
      <c r="L280" s="19"/>
      <c r="M280" s="19"/>
      <c r="N280" s="19"/>
      <c r="O280" s="19"/>
      <c r="P280" s="19"/>
      <c r="Q280" s="19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 s="2" customFormat="1" ht="12.7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67"/>
      <c r="K281" s="19"/>
      <c r="L281" s="19"/>
      <c r="M281" s="19"/>
      <c r="N281" s="19"/>
      <c r="O281" s="19"/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 s="2" customFormat="1" ht="12.7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67"/>
      <c r="K282" s="19"/>
      <c r="L282" s="19"/>
      <c r="M282" s="19"/>
      <c r="N282" s="19"/>
      <c r="O282" s="19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 s="2" customFormat="1" ht="12.7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67"/>
      <c r="K283" s="19"/>
      <c r="L283" s="19"/>
      <c r="M283" s="19"/>
      <c r="N283" s="19"/>
      <c r="O283" s="19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 s="2" customFormat="1" ht="12.7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67"/>
      <c r="K284" s="19"/>
      <c r="L284" s="19"/>
      <c r="M284" s="19"/>
      <c r="N284" s="19"/>
      <c r="O284" s="19"/>
      <c r="P284" s="19"/>
      <c r="Q284" s="19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 s="2" customFormat="1" ht="12.7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67"/>
      <c r="K285" s="19"/>
      <c r="L285" s="19"/>
      <c r="M285" s="19"/>
      <c r="N285" s="19"/>
      <c r="O285" s="19"/>
      <c r="P285" s="19"/>
      <c r="Q285" s="1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 s="2" customFormat="1" ht="12.7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67"/>
      <c r="K286" s="19"/>
      <c r="L286" s="19"/>
      <c r="M286" s="19"/>
      <c r="N286" s="19"/>
      <c r="O286" s="19"/>
      <c r="P286" s="19"/>
      <c r="Q286" s="19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 s="2" customFormat="1" ht="12.7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67"/>
      <c r="K287" s="19"/>
      <c r="L287" s="19"/>
      <c r="M287" s="19"/>
      <c r="N287" s="19"/>
      <c r="O287" s="19"/>
      <c r="P287" s="19"/>
      <c r="Q287" s="19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 s="2" customFormat="1" ht="12.7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67"/>
      <c r="K288" s="19"/>
      <c r="L288" s="19"/>
      <c r="M288" s="19"/>
      <c r="N288" s="19"/>
      <c r="O288" s="19"/>
      <c r="P288" s="19"/>
      <c r="Q288" s="1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 s="2" customFormat="1" ht="12.7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67"/>
      <c r="K289" s="19"/>
      <c r="L289" s="19"/>
      <c r="M289" s="19"/>
      <c r="N289" s="19"/>
      <c r="O289" s="19"/>
      <c r="P289" s="19"/>
      <c r="Q289" s="1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 s="2" customFormat="1" ht="12.7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67"/>
      <c r="K290" s="19"/>
      <c r="L290" s="19"/>
      <c r="M290" s="19"/>
      <c r="N290" s="19"/>
      <c r="O290" s="19"/>
      <c r="P290" s="19"/>
      <c r="Q290" s="19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 s="2" customFormat="1" ht="12.7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67"/>
      <c r="K291" s="19"/>
      <c r="L291" s="19"/>
      <c r="M291" s="19"/>
      <c r="N291" s="19"/>
      <c r="O291" s="19"/>
      <c r="P291" s="19"/>
      <c r="Q291" s="1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 s="2" customFormat="1" ht="12.7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67"/>
      <c r="K292" s="19"/>
      <c r="L292" s="19"/>
      <c r="M292" s="19"/>
      <c r="N292" s="19"/>
      <c r="O292" s="19"/>
      <c r="P292" s="19"/>
      <c r="Q292" s="19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 s="2" customFormat="1" ht="12.7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67"/>
      <c r="K293" s="19"/>
      <c r="L293" s="19"/>
      <c r="M293" s="19"/>
      <c r="N293" s="19"/>
      <c r="O293" s="19"/>
      <c r="P293" s="19"/>
      <c r="Q293" s="19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 s="2" customFormat="1" ht="12.7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67"/>
      <c r="K294" s="19"/>
      <c r="L294" s="19"/>
      <c r="M294" s="19"/>
      <c r="N294" s="19"/>
      <c r="O294" s="19"/>
      <c r="P294" s="19"/>
      <c r="Q294" s="1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 s="2" customFormat="1" ht="12.7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67"/>
      <c r="K295" s="19"/>
      <c r="L295" s="19"/>
      <c r="M295" s="19"/>
      <c r="N295" s="19"/>
      <c r="O295" s="19"/>
      <c r="P295" s="19"/>
      <c r="Q295" s="1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 s="2" customFormat="1" ht="12.7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67"/>
      <c r="K296" s="19"/>
      <c r="L296" s="19"/>
      <c r="M296" s="19"/>
      <c r="N296" s="19"/>
      <c r="O296" s="19"/>
      <c r="P296" s="19"/>
      <c r="Q296" s="1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 s="2" customFormat="1" ht="12.7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67"/>
      <c r="K297" s="19"/>
      <c r="L297" s="19"/>
      <c r="M297" s="19"/>
      <c r="N297" s="19"/>
      <c r="O297" s="19"/>
      <c r="P297" s="19"/>
      <c r="Q297" s="19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 s="2" customFormat="1" ht="12.7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67"/>
      <c r="K298" s="19"/>
      <c r="L298" s="19"/>
      <c r="M298" s="19"/>
      <c r="N298" s="19"/>
      <c r="O298" s="19"/>
      <c r="P298" s="19"/>
      <c r="Q298" s="19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 s="2" customFormat="1" ht="12.7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67"/>
      <c r="K299" s="19"/>
      <c r="L299" s="19"/>
      <c r="M299" s="19"/>
      <c r="N299" s="19"/>
      <c r="O299" s="19"/>
      <c r="P299" s="19"/>
      <c r="Q299" s="1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 s="2" customFormat="1" ht="12.7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67"/>
      <c r="K300" s="19"/>
      <c r="L300" s="19"/>
      <c r="M300" s="19"/>
      <c r="N300" s="19"/>
      <c r="O300" s="19"/>
      <c r="P300" s="19"/>
      <c r="Q300" s="1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 s="2" customFormat="1" ht="12.7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67"/>
      <c r="K301" s="19"/>
      <c r="L301" s="19"/>
      <c r="M301" s="19"/>
      <c r="N301" s="19"/>
      <c r="O301" s="19"/>
      <c r="P301" s="19"/>
      <c r="Q301" s="1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 s="2" customFormat="1" ht="12.7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67"/>
      <c r="K302" s="19"/>
      <c r="L302" s="19"/>
      <c r="M302" s="19"/>
      <c r="N302" s="19"/>
      <c r="O302" s="19"/>
      <c r="P302" s="19"/>
      <c r="Q302" s="19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 s="2" customFormat="1" ht="12.7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67"/>
      <c r="K303" s="19"/>
      <c r="L303" s="19"/>
      <c r="M303" s="19"/>
      <c r="N303" s="19"/>
      <c r="O303" s="19"/>
      <c r="P303" s="19"/>
      <c r="Q303" s="19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 s="2" customFormat="1" ht="12.7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67"/>
      <c r="K304" s="19"/>
      <c r="L304" s="19"/>
      <c r="M304" s="19"/>
      <c r="N304" s="19"/>
      <c r="O304" s="19"/>
      <c r="P304" s="19"/>
      <c r="Q304" s="1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 s="2" customFormat="1" ht="12.7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67"/>
      <c r="K305" s="19"/>
      <c r="L305" s="19"/>
      <c r="M305" s="19"/>
      <c r="N305" s="19"/>
      <c r="O305" s="19"/>
      <c r="P305" s="19"/>
      <c r="Q305" s="1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 s="2" customFormat="1" ht="12.7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67"/>
      <c r="K306" s="19"/>
      <c r="L306" s="19"/>
      <c r="M306" s="19"/>
      <c r="N306" s="19"/>
      <c r="O306" s="19"/>
      <c r="P306" s="19"/>
      <c r="Q306" s="1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 s="2" customFormat="1" ht="12.7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67"/>
      <c r="K307" s="19"/>
      <c r="L307" s="19"/>
      <c r="M307" s="19"/>
      <c r="N307" s="19"/>
      <c r="O307" s="19"/>
      <c r="P307" s="19"/>
      <c r="Q307" s="19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 s="2" customFormat="1" ht="12.7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67"/>
      <c r="K308" s="19"/>
      <c r="L308" s="19"/>
      <c r="M308" s="19"/>
      <c r="N308" s="19"/>
      <c r="O308" s="19"/>
      <c r="P308" s="19"/>
      <c r="Q308" s="19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 s="2" customFormat="1" ht="12.7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67"/>
      <c r="K309" s="19"/>
      <c r="L309" s="19"/>
      <c r="M309" s="19"/>
      <c r="N309" s="19"/>
      <c r="O309" s="19"/>
      <c r="P309" s="19"/>
      <c r="Q309" s="1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 s="2" customFormat="1" ht="12.7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67"/>
      <c r="K310" s="19"/>
      <c r="L310" s="19"/>
      <c r="M310" s="19"/>
      <c r="N310" s="19"/>
      <c r="O310" s="19"/>
      <c r="P310" s="19"/>
      <c r="Q310" s="1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 s="2" customFormat="1" ht="12.7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67"/>
      <c r="K311" s="19"/>
      <c r="L311" s="19"/>
      <c r="M311" s="19"/>
      <c r="N311" s="19"/>
      <c r="O311" s="19"/>
      <c r="P311" s="19"/>
      <c r="Q311" s="1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 s="2" customFormat="1" ht="12.7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67"/>
      <c r="K312" s="19"/>
      <c r="L312" s="19"/>
      <c r="M312" s="19"/>
      <c r="N312" s="19"/>
      <c r="O312" s="19"/>
      <c r="P312" s="19"/>
      <c r="Q312" s="19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 s="2" customFormat="1" ht="12.7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67"/>
      <c r="K313" s="19"/>
      <c r="L313" s="19"/>
      <c r="M313" s="19"/>
      <c r="N313" s="19"/>
      <c r="O313" s="19"/>
      <c r="P313" s="19"/>
      <c r="Q313" s="19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 s="2" customFormat="1" ht="12.7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67"/>
      <c r="K314" s="19"/>
      <c r="L314" s="19"/>
      <c r="M314" s="19"/>
      <c r="N314" s="19"/>
      <c r="O314" s="19"/>
      <c r="P314" s="19"/>
      <c r="Q314" s="1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 s="2" customFormat="1" ht="12.7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67"/>
      <c r="K315" s="19"/>
      <c r="L315" s="19"/>
      <c r="M315" s="19"/>
      <c r="N315" s="19"/>
      <c r="O315" s="19"/>
      <c r="P315" s="19"/>
      <c r="Q315" s="1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 s="2" customFormat="1" ht="12.7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67"/>
      <c r="K316" s="19"/>
      <c r="L316" s="19"/>
      <c r="M316" s="19"/>
      <c r="N316" s="19"/>
      <c r="O316" s="19"/>
      <c r="P316" s="19"/>
      <c r="Q316" s="1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 s="2" customFormat="1" ht="12.7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67"/>
      <c r="K317" s="19"/>
      <c r="L317" s="19"/>
      <c r="M317" s="19"/>
      <c r="N317" s="19"/>
      <c r="O317" s="19"/>
      <c r="P317" s="19"/>
      <c r="Q317" s="19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 s="2" customFormat="1" ht="12.7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67"/>
      <c r="K318" s="19"/>
      <c r="L318" s="19"/>
      <c r="M318" s="19"/>
      <c r="N318" s="19"/>
      <c r="O318" s="19"/>
      <c r="P318" s="19"/>
      <c r="Q318" s="19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</row>
    <row r="319" spans="1:42" s="2" customFormat="1" ht="12.7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67"/>
      <c r="K319" s="19"/>
      <c r="L319" s="19"/>
      <c r="M319" s="19"/>
      <c r="N319" s="19"/>
      <c r="O319" s="19"/>
      <c r="P319" s="19"/>
      <c r="Q319" s="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</row>
    <row r="320" spans="1:42" s="2" customFormat="1" ht="12.7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67"/>
      <c r="K320" s="19"/>
      <c r="L320" s="19"/>
      <c r="M320" s="19"/>
      <c r="N320" s="19"/>
      <c r="O320" s="19"/>
      <c r="P320" s="19"/>
      <c r="Q320" s="1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</row>
    <row r="321" spans="1:42" s="2" customFormat="1" ht="12.7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67"/>
      <c r="K321" s="19"/>
      <c r="L321" s="19"/>
      <c r="M321" s="19"/>
      <c r="N321" s="19"/>
      <c r="O321" s="19"/>
      <c r="P321" s="19"/>
      <c r="Q321" s="1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</row>
    <row r="322" spans="1:42" s="2" customFormat="1" ht="12.7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67"/>
      <c r="K322" s="19"/>
      <c r="L322" s="19"/>
      <c r="M322" s="19"/>
      <c r="N322" s="19"/>
      <c r="O322" s="19"/>
      <c r="P322" s="19"/>
      <c r="Q322" s="19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</row>
    <row r="323" spans="1:42" s="2" customFormat="1" ht="12.7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67"/>
      <c r="K323" s="19"/>
      <c r="L323" s="19"/>
      <c r="M323" s="19"/>
      <c r="N323" s="19"/>
      <c r="O323" s="19"/>
      <c r="P323" s="19"/>
      <c r="Q323" s="19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</row>
    <row r="324" spans="1:42" s="2" customFormat="1" ht="12.7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67"/>
      <c r="K324" s="19"/>
      <c r="L324" s="19"/>
      <c r="M324" s="19"/>
      <c r="N324" s="19"/>
      <c r="O324" s="19"/>
      <c r="P324" s="19"/>
      <c r="Q324" s="1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</row>
    <row r="325" spans="1:42" s="2" customFormat="1" ht="12.7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67"/>
      <c r="K325" s="19"/>
      <c r="L325" s="19"/>
      <c r="M325" s="19"/>
      <c r="N325" s="19"/>
      <c r="O325" s="19"/>
      <c r="P325" s="19"/>
      <c r="Q325" s="1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</row>
    <row r="326" spans="1:42" s="2" customFormat="1" ht="12.7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67"/>
      <c r="K326" s="19"/>
      <c r="L326" s="19"/>
      <c r="M326" s="19"/>
      <c r="N326" s="19"/>
      <c r="O326" s="19"/>
      <c r="P326" s="19"/>
      <c r="Q326" s="1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</row>
    <row r="327" spans="1:42" s="2" customFormat="1" ht="12.7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67"/>
      <c r="K327" s="19"/>
      <c r="L327" s="19"/>
      <c r="M327" s="19"/>
      <c r="N327" s="19"/>
      <c r="O327" s="19"/>
      <c r="P327" s="19"/>
      <c r="Q327" s="19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</row>
    <row r="328" spans="1:42" s="2" customFormat="1" ht="12.7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67"/>
      <c r="K328" s="19"/>
      <c r="L328" s="19"/>
      <c r="M328" s="19"/>
      <c r="N328" s="19"/>
      <c r="O328" s="19"/>
      <c r="P328" s="19"/>
      <c r="Q328" s="19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</row>
    <row r="329" spans="1:42" s="2" customFormat="1" ht="12.7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67"/>
      <c r="K329" s="19"/>
      <c r="L329" s="19"/>
      <c r="M329" s="19"/>
      <c r="N329" s="19"/>
      <c r="O329" s="19"/>
      <c r="P329" s="19"/>
      <c r="Q329" s="1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</row>
    <row r="330" spans="1:42" s="2" customFormat="1" ht="12.7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67"/>
      <c r="K330" s="19"/>
      <c r="L330" s="19"/>
      <c r="M330" s="19"/>
      <c r="N330" s="19"/>
      <c r="O330" s="19"/>
      <c r="P330" s="19"/>
      <c r="Q330" s="1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</row>
    <row r="331" spans="1:42" s="2" customFormat="1" ht="12.7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67"/>
      <c r="K331" s="19"/>
      <c r="L331" s="19"/>
      <c r="M331" s="19"/>
      <c r="N331" s="19"/>
      <c r="O331" s="19"/>
      <c r="P331" s="19"/>
      <c r="Q331" s="1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</row>
    <row r="332" spans="1:42" s="2" customFormat="1" ht="12.7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67"/>
      <c r="K332" s="19"/>
      <c r="L332" s="19"/>
      <c r="M332" s="19"/>
      <c r="N332" s="19"/>
      <c r="O332" s="19"/>
      <c r="P332" s="19"/>
      <c r="Q332" s="19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</row>
    <row r="333" spans="1:42" s="2" customFormat="1" ht="12.7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67"/>
      <c r="K333" s="19"/>
      <c r="L333" s="19"/>
      <c r="M333" s="19"/>
      <c r="N333" s="19"/>
      <c r="O333" s="19"/>
      <c r="P333" s="19"/>
      <c r="Q333" s="19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</row>
    <row r="334" spans="1:42" s="2" customFormat="1" ht="12.7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67"/>
      <c r="K334" s="19"/>
      <c r="L334" s="19"/>
      <c r="M334" s="19"/>
      <c r="N334" s="19"/>
      <c r="O334" s="19"/>
      <c r="P334" s="19"/>
      <c r="Q334" s="1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</row>
    <row r="335" spans="1:42" s="2" customFormat="1" ht="12.7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67"/>
      <c r="K335" s="19"/>
      <c r="L335" s="19"/>
      <c r="M335" s="19"/>
      <c r="N335" s="19"/>
      <c r="O335" s="19"/>
      <c r="P335" s="19"/>
      <c r="Q335" s="1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</row>
    <row r="336" spans="1:42" s="2" customFormat="1" ht="12.7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67"/>
      <c r="K336" s="19"/>
      <c r="L336" s="19"/>
      <c r="M336" s="19"/>
      <c r="N336" s="19"/>
      <c r="O336" s="19"/>
      <c r="P336" s="19"/>
      <c r="Q336" s="1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</row>
    <row r="337" spans="1:42" s="2" customFormat="1" ht="12.7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67"/>
      <c r="K337" s="19"/>
      <c r="L337" s="19"/>
      <c r="M337" s="19"/>
      <c r="N337" s="19"/>
      <c r="O337" s="19"/>
      <c r="P337" s="19"/>
      <c r="Q337" s="19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</row>
    <row r="338" spans="1:42" s="2" customFormat="1" ht="12.7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67"/>
      <c r="K338" s="19"/>
      <c r="L338" s="19"/>
      <c r="M338" s="19"/>
      <c r="N338" s="19"/>
      <c r="O338" s="19"/>
      <c r="P338" s="19"/>
      <c r="Q338" s="19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</row>
    <row r="339" spans="1:42" s="2" customFormat="1" ht="12.7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67"/>
      <c r="K339" s="19"/>
      <c r="L339" s="19"/>
      <c r="M339" s="19"/>
      <c r="N339" s="19"/>
      <c r="O339" s="19"/>
      <c r="P339" s="19"/>
      <c r="Q339" s="1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</row>
    <row r="340" spans="1:42" s="2" customFormat="1" ht="12.7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67"/>
      <c r="K340" s="19"/>
      <c r="L340" s="19"/>
      <c r="M340" s="19"/>
      <c r="N340" s="19"/>
      <c r="O340" s="19"/>
      <c r="P340" s="19"/>
      <c r="Q340" s="19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</row>
    <row r="341" spans="1:42" s="2" customFormat="1" ht="12.7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67"/>
      <c r="K341" s="19"/>
      <c r="L341" s="19"/>
      <c r="M341" s="19"/>
      <c r="N341" s="19"/>
      <c r="O341" s="19"/>
      <c r="P341" s="19"/>
      <c r="Q341" s="19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</row>
    <row r="342" spans="1:42" s="2" customFormat="1" ht="12.7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67"/>
      <c r="K342" s="19"/>
      <c r="L342" s="19"/>
      <c r="M342" s="19"/>
      <c r="N342" s="19"/>
      <c r="O342" s="19"/>
      <c r="P342" s="19"/>
      <c r="Q342" s="1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</row>
    <row r="343" spans="1:42" s="2" customFormat="1" ht="12.7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67"/>
      <c r="K343" s="19"/>
      <c r="L343" s="19"/>
      <c r="M343" s="19"/>
      <c r="N343" s="19"/>
      <c r="O343" s="19"/>
      <c r="P343" s="19"/>
      <c r="Q343" s="19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 s="2" customFormat="1" ht="12.7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67"/>
      <c r="K344" s="19"/>
      <c r="L344" s="19"/>
      <c r="M344" s="19"/>
      <c r="N344" s="19"/>
      <c r="O344" s="19"/>
      <c r="P344" s="19"/>
      <c r="Q344" s="19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</row>
    <row r="345" spans="1:42" s="2" customFormat="1" ht="12.7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67"/>
      <c r="K345" s="19"/>
      <c r="L345" s="19"/>
      <c r="M345" s="19"/>
      <c r="N345" s="19"/>
      <c r="O345" s="19"/>
      <c r="P345" s="19"/>
      <c r="Q345" s="1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</row>
    <row r="346" spans="1:42" s="2" customFormat="1" ht="12.7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67"/>
      <c r="K346" s="19"/>
      <c r="L346" s="19"/>
      <c r="M346" s="19"/>
      <c r="N346" s="19"/>
      <c r="O346" s="19"/>
      <c r="P346" s="19"/>
      <c r="Q346" s="19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</row>
    <row r="347" spans="1:42" s="2" customFormat="1" ht="12.7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67"/>
      <c r="K347" s="19"/>
      <c r="L347" s="19"/>
      <c r="M347" s="19"/>
      <c r="N347" s="19"/>
      <c r="O347" s="19"/>
      <c r="P347" s="19"/>
      <c r="Q347" s="19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</row>
    <row r="348" spans="1:42" s="2" customFormat="1" ht="12.7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67"/>
      <c r="K348" s="19"/>
      <c r="L348" s="19"/>
      <c r="M348" s="19"/>
      <c r="N348" s="19"/>
      <c r="O348" s="19"/>
      <c r="P348" s="19"/>
      <c r="Q348" s="1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</row>
    <row r="349" spans="1:42" s="2" customFormat="1" ht="12.7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67"/>
      <c r="K349" s="19"/>
      <c r="L349" s="19"/>
      <c r="M349" s="19"/>
      <c r="N349" s="19"/>
      <c r="O349" s="19"/>
      <c r="P349" s="19"/>
      <c r="Q349" s="1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</row>
    <row r="350" spans="1:42" s="2" customFormat="1" ht="12.7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67"/>
      <c r="K350" s="19"/>
      <c r="L350" s="19"/>
      <c r="M350" s="19"/>
      <c r="N350" s="19"/>
      <c r="O350" s="19"/>
      <c r="P350" s="19"/>
      <c r="Q350" s="1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</row>
    <row r="351" spans="1:42" s="2" customFormat="1" ht="12.7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67"/>
      <c r="K351" s="19"/>
      <c r="L351" s="19"/>
      <c r="M351" s="19"/>
      <c r="N351" s="19"/>
      <c r="O351" s="19"/>
      <c r="P351" s="19"/>
      <c r="Q351" s="19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</row>
    <row r="352" spans="1:42" s="2" customFormat="1" ht="12.7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67"/>
      <c r="K352" s="19"/>
      <c r="L352" s="19"/>
      <c r="M352" s="19"/>
      <c r="N352" s="19"/>
      <c r="O352" s="19"/>
      <c r="P352" s="19"/>
      <c r="Q352" s="19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</row>
    <row r="353" spans="1:42" s="2" customFormat="1" ht="12.7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67"/>
      <c r="K353" s="19"/>
      <c r="L353" s="19"/>
      <c r="M353" s="19"/>
      <c r="N353" s="19"/>
      <c r="O353" s="19"/>
      <c r="P353" s="19"/>
      <c r="Q353" s="1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</row>
    <row r="354" spans="1:42" s="2" customFormat="1" ht="12.7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67"/>
      <c r="K354" s="19"/>
      <c r="L354" s="19"/>
      <c r="M354" s="19"/>
      <c r="N354" s="19"/>
      <c r="O354" s="19"/>
      <c r="P354" s="19"/>
      <c r="Q354" s="1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</row>
    <row r="355" spans="1:42" s="2" customFormat="1" ht="12.7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67"/>
      <c r="K355" s="19"/>
      <c r="L355" s="19"/>
      <c r="M355" s="19"/>
      <c r="N355" s="19"/>
      <c r="O355" s="19"/>
      <c r="P355" s="19"/>
      <c r="Q355" s="19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</row>
    <row r="356" spans="1:42" s="2" customFormat="1" ht="12.7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67"/>
      <c r="K356" s="19"/>
      <c r="L356" s="19"/>
      <c r="M356" s="19"/>
      <c r="N356" s="19"/>
      <c r="O356" s="19"/>
      <c r="P356" s="19"/>
      <c r="Q356" s="19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</row>
    <row r="357" spans="1:42" s="2" customFormat="1" ht="12.7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67"/>
      <c r="K357" s="19"/>
      <c r="L357" s="19"/>
      <c r="M357" s="19"/>
      <c r="N357" s="19"/>
      <c r="O357" s="19"/>
      <c r="P357" s="19"/>
      <c r="Q357" s="1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</row>
    <row r="358" spans="1:42" s="2" customFormat="1" ht="12.7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67"/>
      <c r="K358" s="19"/>
      <c r="L358" s="19"/>
      <c r="M358" s="19"/>
      <c r="N358" s="19"/>
      <c r="O358" s="19"/>
      <c r="P358" s="19"/>
      <c r="Q358" s="1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</row>
    <row r="359" spans="1:42" s="2" customFormat="1" ht="12.7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67"/>
      <c r="K359" s="19"/>
      <c r="L359" s="19"/>
      <c r="M359" s="19"/>
      <c r="N359" s="19"/>
      <c r="O359" s="19"/>
      <c r="P359" s="19"/>
      <c r="Q359" s="1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</row>
    <row r="360" spans="1:42" s="2" customFormat="1" ht="12.7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67"/>
      <c r="K360" s="19"/>
      <c r="L360" s="19"/>
      <c r="M360" s="19"/>
      <c r="N360" s="19"/>
      <c r="O360" s="19"/>
      <c r="P360" s="19"/>
      <c r="Q360" s="19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</row>
    <row r="361" spans="1:42" s="2" customFormat="1" ht="12.7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67"/>
      <c r="K361" s="19"/>
      <c r="L361" s="19"/>
      <c r="M361" s="19"/>
      <c r="N361" s="19"/>
      <c r="O361" s="19"/>
      <c r="P361" s="19"/>
      <c r="Q361" s="1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</row>
    <row r="362" spans="1:42" s="2" customFormat="1" ht="12.7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67"/>
      <c r="K362" s="19"/>
      <c r="L362" s="19"/>
      <c r="M362" s="19"/>
      <c r="N362" s="19"/>
      <c r="O362" s="19"/>
      <c r="P362" s="19"/>
      <c r="Q362" s="1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</row>
    <row r="363" spans="1:42" s="2" customFormat="1" ht="12.7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67"/>
      <c r="K363" s="19"/>
      <c r="L363" s="19"/>
      <c r="M363" s="19"/>
      <c r="N363" s="19"/>
      <c r="O363" s="19"/>
      <c r="P363" s="19"/>
      <c r="Q363" s="19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</row>
    <row r="364" spans="1:42" s="2" customFormat="1" ht="12.7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67"/>
      <c r="K364" s="19"/>
      <c r="L364" s="19"/>
      <c r="M364" s="19"/>
      <c r="N364" s="19"/>
      <c r="O364" s="19"/>
      <c r="P364" s="19"/>
      <c r="Q364" s="19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</row>
    <row r="365" spans="1:42" s="2" customFormat="1" ht="12.7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67"/>
      <c r="K365" s="19"/>
      <c r="L365" s="19"/>
      <c r="M365" s="19"/>
      <c r="N365" s="19"/>
      <c r="O365" s="19"/>
      <c r="P365" s="19"/>
      <c r="Q365" s="1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</row>
    <row r="366" spans="1:42" s="2" customFormat="1" ht="12.7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67"/>
      <c r="K366" s="19"/>
      <c r="L366" s="19"/>
      <c r="M366" s="19"/>
      <c r="N366" s="19"/>
      <c r="O366" s="19"/>
      <c r="P366" s="19"/>
      <c r="Q366" s="1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</row>
    <row r="367" spans="1:42" s="2" customFormat="1" ht="12.7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67"/>
      <c r="K367" s="19"/>
      <c r="L367" s="19"/>
      <c r="M367" s="19"/>
      <c r="N367" s="19"/>
      <c r="O367" s="19"/>
      <c r="P367" s="19"/>
      <c r="Q367" s="1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</row>
    <row r="368" spans="1:42" s="2" customFormat="1" ht="12.7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67"/>
      <c r="K368" s="19"/>
      <c r="L368" s="19"/>
      <c r="M368" s="19"/>
      <c r="N368" s="19"/>
      <c r="O368" s="19"/>
      <c r="P368" s="19"/>
      <c r="Q368" s="19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</row>
    <row r="369" spans="1:42" s="2" customFormat="1" ht="12.7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67"/>
      <c r="K369" s="19"/>
      <c r="L369" s="19"/>
      <c r="M369" s="19"/>
      <c r="N369" s="19"/>
      <c r="O369" s="19"/>
      <c r="P369" s="19"/>
      <c r="Q369" s="1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</row>
    <row r="370" spans="1:42" s="2" customFormat="1" ht="12.7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67"/>
      <c r="K370" s="19"/>
      <c r="L370" s="19"/>
      <c r="M370" s="19"/>
      <c r="N370" s="19"/>
      <c r="O370" s="19"/>
      <c r="P370" s="19"/>
      <c r="Q370" s="1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</row>
    <row r="371" spans="1:42" s="2" customFormat="1" ht="12.7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67"/>
      <c r="K371" s="19"/>
      <c r="L371" s="19"/>
      <c r="M371" s="19"/>
      <c r="N371" s="19"/>
      <c r="O371" s="19"/>
      <c r="P371" s="19"/>
      <c r="Q371" s="19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</row>
    <row r="372" spans="1:42" s="2" customFormat="1" ht="12.7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67"/>
      <c r="K372" s="19"/>
      <c r="L372" s="19"/>
      <c r="M372" s="19"/>
      <c r="N372" s="19"/>
      <c r="O372" s="19"/>
      <c r="P372" s="19"/>
      <c r="Q372" s="19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</row>
    <row r="373" spans="1:42" s="2" customFormat="1" ht="12.7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67"/>
      <c r="K373" s="19"/>
      <c r="L373" s="19"/>
      <c r="M373" s="19"/>
      <c r="N373" s="19"/>
      <c r="O373" s="19"/>
      <c r="P373" s="19"/>
      <c r="Q373" s="1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</row>
    <row r="374" spans="1:42" s="2" customFormat="1" ht="12.7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67"/>
      <c r="K374" s="19"/>
      <c r="L374" s="19"/>
      <c r="M374" s="19"/>
      <c r="N374" s="19"/>
      <c r="O374" s="19"/>
      <c r="P374" s="19"/>
      <c r="Q374" s="1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</row>
    <row r="375" spans="1:42" s="2" customFormat="1" ht="12.7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67"/>
      <c r="K375" s="19"/>
      <c r="L375" s="19"/>
      <c r="M375" s="19"/>
      <c r="N375" s="19"/>
      <c r="O375" s="19"/>
      <c r="P375" s="19"/>
      <c r="Q375" s="19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</row>
    <row r="376" spans="1:42" s="2" customFormat="1" ht="12.7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67"/>
      <c r="K376" s="19"/>
      <c r="L376" s="19"/>
      <c r="M376" s="19"/>
      <c r="N376" s="19"/>
      <c r="O376" s="19"/>
      <c r="P376" s="19"/>
      <c r="Q376" s="19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</row>
    <row r="377" spans="1:42" s="2" customFormat="1" ht="12.7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67"/>
      <c r="K377" s="19"/>
      <c r="L377" s="19"/>
      <c r="M377" s="19"/>
      <c r="N377" s="19"/>
      <c r="O377" s="19"/>
      <c r="P377" s="19"/>
      <c r="Q377" s="1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</row>
    <row r="378" spans="1:42" s="2" customFormat="1" ht="12.7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67"/>
      <c r="K378" s="19"/>
      <c r="L378" s="19"/>
      <c r="M378" s="19"/>
      <c r="N378" s="19"/>
      <c r="O378" s="19"/>
      <c r="P378" s="19"/>
      <c r="Q378" s="1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</row>
    <row r="379" spans="1:42" s="2" customFormat="1" ht="12.7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67"/>
      <c r="K379" s="19"/>
      <c r="L379" s="19"/>
      <c r="M379" s="19"/>
      <c r="N379" s="19"/>
      <c r="O379" s="19"/>
      <c r="P379" s="19"/>
      <c r="Q379" s="1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</row>
    <row r="380" spans="1:42" s="2" customFormat="1" ht="12.7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67"/>
      <c r="K380" s="19"/>
      <c r="L380" s="19"/>
      <c r="M380" s="19"/>
      <c r="N380" s="19"/>
      <c r="O380" s="19"/>
      <c r="P380" s="19"/>
      <c r="Q380" s="19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</row>
    <row r="381" spans="1:42" s="2" customFormat="1" ht="12.7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67"/>
      <c r="K381" s="19"/>
      <c r="L381" s="19"/>
      <c r="M381" s="19"/>
      <c r="N381" s="19"/>
      <c r="O381" s="19"/>
      <c r="P381" s="19"/>
      <c r="Q381" s="1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</row>
    <row r="382" spans="1:42" s="2" customFormat="1" ht="12.7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67"/>
      <c r="K382" s="19"/>
      <c r="L382" s="19"/>
      <c r="M382" s="19"/>
      <c r="N382" s="19"/>
      <c r="O382" s="19"/>
      <c r="P382" s="19"/>
      <c r="Q382" s="1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</row>
    <row r="383" spans="1:42" s="2" customFormat="1" ht="12.7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67"/>
      <c r="K383" s="19"/>
      <c r="L383" s="19"/>
      <c r="M383" s="19"/>
      <c r="N383" s="19"/>
      <c r="O383" s="19"/>
      <c r="P383" s="19"/>
      <c r="Q383" s="19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</row>
    <row r="384" spans="1:42" s="2" customFormat="1" ht="12.7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67"/>
      <c r="K384" s="19"/>
      <c r="L384" s="19"/>
      <c r="M384" s="19"/>
      <c r="N384" s="19"/>
      <c r="O384" s="19"/>
      <c r="P384" s="19"/>
      <c r="Q384" s="19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</row>
    <row r="385" spans="1:42" s="2" customFormat="1" ht="12.7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67"/>
      <c r="K385" s="19"/>
      <c r="L385" s="19"/>
      <c r="M385" s="19"/>
      <c r="N385" s="19"/>
      <c r="O385" s="19"/>
      <c r="P385" s="19"/>
      <c r="Q385" s="1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</row>
    <row r="386" spans="1:42" s="2" customFormat="1" ht="12.7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67"/>
      <c r="K386" s="19"/>
      <c r="L386" s="19"/>
      <c r="M386" s="19"/>
      <c r="N386" s="19"/>
      <c r="O386" s="19"/>
      <c r="P386" s="19"/>
      <c r="Q386" s="19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</row>
    <row r="387" spans="1:42" s="2" customFormat="1" ht="12.7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67"/>
      <c r="K387" s="19"/>
      <c r="L387" s="19"/>
      <c r="M387" s="19"/>
      <c r="N387" s="19"/>
      <c r="O387" s="19"/>
      <c r="P387" s="19"/>
      <c r="Q387" s="19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</row>
    <row r="388" spans="1:42" s="2" customFormat="1" ht="12.7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67"/>
      <c r="K388" s="19"/>
      <c r="L388" s="19"/>
      <c r="M388" s="19"/>
      <c r="N388" s="19"/>
      <c r="O388" s="19"/>
      <c r="P388" s="19"/>
      <c r="Q388" s="1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</row>
    <row r="389" spans="1:42" s="2" customForma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</row>
    <row r="390" spans="1:42" s="2" customForma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</row>
    <row r="391" spans="1:42" s="2" customForma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</row>
    <row r="392" spans="1:42" s="2" customForma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</row>
    <row r="393" spans="1:42" s="2" customForma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</row>
    <row r="394" spans="1:42" s="2" customForma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</row>
    <row r="395" spans="1:42" s="2" customForma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</row>
    <row r="396" spans="1:42" s="2" customForma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</row>
    <row r="397" spans="1:42" s="2" customForma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</row>
    <row r="398" spans="1:42" s="2" customForma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</row>
    <row r="399" spans="1:42" s="2" customForma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</row>
    <row r="400" spans="1:42" s="2" customForma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</row>
    <row r="401" spans="1:42" s="2" customForma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</row>
    <row r="402" spans="1:42" s="2" customForma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</row>
    <row r="403" spans="1:42" s="2" customForma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</row>
    <row r="404" spans="1:42" s="2" customForma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</row>
    <row r="405" spans="1:42" s="2" customForma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</row>
    <row r="406" spans="1:42" s="2" customForma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</row>
    <row r="407" spans="1:42" s="2" customForma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</row>
    <row r="408" spans="1:42" s="2" customForma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</row>
    <row r="409" spans="1:42" s="2" customForma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</row>
    <row r="410" spans="1:42" s="2" customForma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</row>
    <row r="411" spans="1:42" s="2" customForma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</row>
    <row r="412" spans="1:42" s="2" customForma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</row>
    <row r="413" spans="1:42" s="2" customForma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</row>
    <row r="414" spans="1:42" s="2" customForma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</row>
    <row r="415" spans="1:42" s="2" customForma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</row>
    <row r="416" spans="1:42" s="2" customForma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</row>
    <row r="417" spans="1:42" s="2" customForma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</row>
    <row r="418" spans="1:42" s="2" customForma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</row>
    <row r="419" spans="1:42" s="2" customForma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</row>
    <row r="420" spans="1:42" s="2" customForma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</row>
    <row r="421" spans="1:42" s="2" customForma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</row>
    <row r="422" spans="1:42" s="2" customForma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</row>
    <row r="423" spans="1:42" s="2" customForma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</row>
    <row r="424" spans="1:42" s="2" customForma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</row>
    <row r="425" spans="1:42" s="2" customForma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</row>
    <row r="426" spans="1:42" s="2" customForma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</row>
    <row r="427" spans="1:42" s="2" customForma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</row>
    <row r="428" spans="1:42" s="2" customForma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</row>
    <row r="429" spans="1:42" s="2" customForma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</row>
    <row r="430" spans="1:42" s="2" customForma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</row>
    <row r="431" spans="1:42" s="2" customForma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</row>
    <row r="432" spans="1:42" s="2" customForma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</row>
    <row r="433" spans="1:42" s="2" customForma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</row>
    <row r="434" spans="1:42" s="2" customForma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</row>
    <row r="435" spans="1:42" s="2" customForma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</row>
    <row r="436" spans="1:42" s="2" customForma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</row>
    <row r="437" spans="1:42" s="2" customForma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</row>
    <row r="438" spans="1:42" s="2" customForma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</row>
    <row r="439" spans="1:42" s="2" customForma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</row>
    <row r="440" spans="1:42" s="2" customForma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</row>
    <row r="441" spans="1:42" s="2" customForma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</row>
    <row r="442" spans="1:42" s="2" customForma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</row>
    <row r="443" spans="1:42" s="2" customForma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</row>
    <row r="444" spans="1:42" s="2" customForma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</row>
    <row r="445" spans="1:42" s="2" customForma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</row>
    <row r="446" spans="1:42" s="2" customForma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</row>
    <row r="447" spans="1:42" s="2" customForma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</row>
    <row r="448" spans="1:42" s="2" customForma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</row>
    <row r="449" spans="1:42" s="2" customForma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</row>
    <row r="450" spans="1:42" s="2" customForma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</row>
    <row r="451" spans="1:42" s="2" customForma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</row>
    <row r="452" spans="1:42" s="2" customForma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</row>
    <row r="453" spans="1:42" s="2" customForma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</row>
    <row r="454" spans="1:42" s="2" customForma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</row>
    <row r="455" spans="1:42" s="2" customForma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</row>
    <row r="456" spans="1:42" s="2" customForma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</row>
    <row r="457" spans="1:42" s="2" customForma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</row>
    <row r="458" spans="1:42" s="2" customForma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</row>
    <row r="459" spans="1:42" s="2" customForma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</row>
    <row r="460" spans="1:42" s="2" customForma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</row>
    <row r="461" spans="1:42" s="2" customForma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</row>
    <row r="462" spans="1:42" s="2" customForma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</row>
    <row r="463" spans="1:42" s="2" customForma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</row>
    <row r="464" spans="1:42" s="2" customForma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</row>
    <row r="465" spans="1:42" s="2" customForma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</row>
    <row r="466" spans="1:42" s="2" customForma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</row>
    <row r="467" spans="1:42" s="2" customForma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</row>
    <row r="468" spans="1:42" s="2" customForma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</row>
    <row r="469" spans="1:42" s="2" customForma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</row>
    <row r="470" spans="1:42" s="2" customForma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</row>
    <row r="471" spans="1:42" s="2" customForma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</row>
    <row r="472" spans="1:42" s="2" customForma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</row>
    <row r="473" spans="1:42" s="2" customForma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</row>
    <row r="474" spans="1:42" s="2" customForma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</row>
    <row r="475" spans="1:42" s="2" customForma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</row>
    <row r="476" spans="1:42" s="2" customForma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</row>
    <row r="477" spans="1:42" s="2" customForma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</row>
    <row r="478" spans="1:42" s="2" customForma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</row>
    <row r="479" spans="1:42" s="2" customForma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</row>
    <row r="480" spans="1:42" s="2" customForma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</row>
    <row r="481" spans="1:42" s="2" customForma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</row>
    <row r="482" spans="1:42" s="2" customForma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</row>
    <row r="483" spans="1:42" s="2" customForma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</row>
    <row r="484" spans="1:42" s="2" customForma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</row>
    <row r="485" spans="1:42" s="2" customForma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</row>
    <row r="486" spans="1:42" s="2" customForma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</row>
    <row r="487" spans="1:42" s="2" customForma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</row>
    <row r="488" spans="1:42" s="2" customForma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</row>
    <row r="489" spans="1:42" s="2" customForma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</row>
    <row r="490" spans="1:42" s="2" customForma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</row>
    <row r="491" spans="1:42" s="2" customForma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</row>
    <row r="492" spans="1:42" s="2" customForma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</row>
    <row r="493" spans="1:42" s="2" customForma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</row>
    <row r="494" spans="1:42" s="2" customForma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</row>
    <row r="495" spans="1:42" s="2" customForma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</row>
    <row r="496" spans="1:42" s="2" customForma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</row>
    <row r="497" spans="1:42" s="2" customForma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</row>
    <row r="498" spans="1:42" s="2" customForma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</row>
    <row r="499" spans="1:42" s="2" customForma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</row>
    <row r="500" spans="1:42" s="2" customForma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</row>
    <row r="501" spans="1:42" s="2" customForma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</row>
    <row r="502" spans="1:42" s="2" customForma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</row>
    <row r="503" spans="1:42" s="2" customForma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</row>
    <row r="504" spans="1:42" s="2" customForma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</row>
    <row r="505" spans="1:42" s="2" customForma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</row>
    <row r="506" spans="1:42" s="2" customForma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</row>
    <row r="507" spans="1:42" s="2" customForma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</row>
    <row r="508" spans="1:42" s="2" customForma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</row>
    <row r="509" spans="1:42" s="2" customForma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</row>
    <row r="510" spans="1:42" s="2" customForma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</row>
    <row r="511" spans="1:42" s="2" customForma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</row>
    <row r="512" spans="1:42" s="2" customForma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</row>
    <row r="513" spans="1:42" s="2" customForma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</row>
    <row r="514" spans="1:42" s="2" customForma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</row>
    <row r="515" spans="1:42" s="2" customForma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</row>
    <row r="516" spans="1:42" s="2" customForma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</row>
    <row r="517" spans="1:42" s="2" customForma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</row>
    <row r="518" spans="1:42" s="2" customForma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</row>
    <row r="519" spans="1:42" s="2" customForma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</row>
    <row r="520" spans="1:42" s="2" customForma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</row>
    <row r="521" spans="1:42" s="2" customForma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</row>
    <row r="522" spans="1:42" s="2" customForma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</row>
    <row r="523" spans="1:42" s="2" customForma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</row>
    <row r="524" spans="1:42" s="2" customForma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</row>
    <row r="525" spans="1:42" s="2" customForma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</row>
    <row r="526" spans="1:42" s="2" customForma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</row>
    <row r="527" spans="1:42" s="2" customForma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</row>
    <row r="528" spans="1:42" s="2" customForma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</row>
    <row r="529" spans="1:42" s="2" customForma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</row>
    <row r="530" spans="1:42" s="2" customForma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</row>
    <row r="531" spans="1:42" s="2" customForma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</row>
    <row r="532" spans="1:42" s="2" customForma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</row>
    <row r="533" spans="1:42" s="2" customForma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</row>
    <row r="534" spans="1:42" s="2" customForma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</row>
    <row r="535" spans="1:42" s="2" customForma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</row>
    <row r="536" spans="1:42" s="2" customForma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</row>
    <row r="537" spans="1:42" s="2" customForma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</row>
    <row r="538" spans="1:42" s="2" customForma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</row>
    <row r="539" spans="1:42" s="2" customForma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</row>
    <row r="540" spans="1:42" s="2" customForma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</row>
    <row r="541" spans="1:42" s="2" customForma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</row>
    <row r="542" spans="1:42" s="2" customForma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</row>
    <row r="543" spans="1:42" s="2" customForma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</row>
    <row r="544" spans="1:42" s="2" customForma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</row>
    <row r="545" spans="1:42" s="2" customForma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2" customForma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2" customForma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2" customForma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</row>
    <row r="549" spans="1:42" s="2" customForma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</row>
    <row r="550" spans="1:42" s="2" customForma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</row>
    <row r="551" spans="1:42" s="2" customForma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</row>
    <row r="552" spans="1:42" s="2" customForma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</row>
    <row r="553" spans="1:42" s="2" customForma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</row>
    <row r="554" spans="1:42" s="2" customForma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</row>
    <row r="555" spans="1:42" s="2" customForma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</row>
    <row r="556" spans="1:42" s="2" customForma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</row>
    <row r="557" spans="1:42" s="2" customForma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</row>
    <row r="558" spans="1:42" s="2" customForma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</row>
    <row r="559" spans="1:42" s="2" customForma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</row>
    <row r="560" spans="1:42" s="2" customForma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</row>
    <row r="561" spans="1:42" s="2" customForma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</row>
    <row r="562" spans="1:42" s="2" customForma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</row>
    <row r="563" spans="1:42" s="2" customForma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</row>
    <row r="564" spans="1:42" s="2" customForma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</row>
    <row r="565" spans="1:42" s="2" customForma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2" customForma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2" customForma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2" customForma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</row>
    <row r="569" spans="1:42" s="2" customForma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</row>
    <row r="570" spans="1:42" s="2" customForma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</row>
    <row r="571" spans="1:42" s="2" customForma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</row>
    <row r="572" spans="1:42" s="2" customForma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</row>
    <row r="573" spans="1:42" s="2" customForma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</row>
    <row r="574" spans="1:42" s="2" customForma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</row>
    <row r="575" spans="1:42" s="2" customForma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</row>
    <row r="576" spans="1:42" s="2" customForma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</row>
    <row r="577" spans="1:42" s="2" customForma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</row>
    <row r="578" spans="1:42" s="2" customForma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</row>
    <row r="579" spans="1:42" s="2" customForma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</row>
    <row r="580" spans="1:42" s="2" customForma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</row>
    <row r="581" spans="1:42" s="2" customForma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</row>
    <row r="582" spans="1:42" s="2" customForma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</row>
    <row r="583" spans="1:42" s="2" customForma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</row>
    <row r="584" spans="1:42" s="2" customForma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</row>
    <row r="585" spans="1:42" s="2" customForma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</row>
    <row r="586" spans="1:42" s="2" customForma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</row>
    <row r="587" spans="1:42" s="2" customForma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</row>
    <row r="588" spans="1:42" s="2" customForma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</row>
    <row r="589" spans="1:42" s="2" customForma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</row>
    <row r="590" spans="1:42" s="2" customForma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</row>
    <row r="591" spans="1:42" s="2" customForma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</row>
    <row r="592" spans="1:42" s="2" customForma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</row>
    <row r="593" spans="1:42" s="2" customForma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</row>
    <row r="594" spans="1:42" s="2" customForma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</row>
    <row r="595" spans="1:42" s="2" customForma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</row>
    <row r="596" spans="1:42" s="2" customForma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</row>
    <row r="597" spans="1:42" s="2" customForma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</row>
    <row r="598" spans="1:42" s="2" customForma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</row>
    <row r="599" spans="1:42" s="2" customForma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</row>
    <row r="600" spans="1:42" s="2" customForma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</row>
    <row r="601" spans="1:42" s="2" customForma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</row>
    <row r="602" spans="1:42" s="2" customForma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</row>
    <row r="603" spans="1:42" s="2" customForma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</row>
    <row r="604" spans="1:42" s="2" customForma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</row>
    <row r="605" spans="1:42" s="2" customForma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</row>
    <row r="606" spans="1:42" s="2" customForma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</row>
    <row r="607" spans="1:42" s="2" customForma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</row>
    <row r="608" spans="1:42" s="2" customForma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</row>
    <row r="609" spans="1:42" s="2" customForma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</row>
    <row r="610" spans="1:42" s="2" customForma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</row>
    <row r="611" spans="1:42" s="2" customForma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</row>
    <row r="612" spans="1:42" s="2" customForma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</row>
    <row r="613" spans="1:42" s="2" customForma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</row>
    <row r="614" spans="1:42" s="2" customForma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</row>
    <row r="615" spans="1:42" s="2" customForma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</row>
    <row r="616" spans="1:42" s="2" customForma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pans="1:42" s="2" customForma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pans="1:42" s="2" customForma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pans="1:42" s="2" customForma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pans="1:42" s="2" customForma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pans="1:42" s="2" customForma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pans="1:42" s="2" customForma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pans="1:42" s="2" customForma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pans="1:42" s="2" customForma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pans="1:42" s="2" customForma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pans="1:42" s="2" customForma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pans="1:42" s="2" customForma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pans="1:42" s="2" customForma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pans="1:42" s="2" customForma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pans="1:42" s="2" customForma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pans="1:42" s="2" customForma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pans="1:42" s="2" customForma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pans="1:42" s="2" customForma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pans="1:42" s="2" customForma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pans="1:42" s="2" customForma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pans="1:42" s="2" customForma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pans="1:42" s="2" customForma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pans="1:42" s="2" customForma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pans="1:42" s="2" customForma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pans="1:42" s="2" customForma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pans="1:42" s="2" customForma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pans="1:42" s="2" customForma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pans="1:42" s="2" customForma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pans="1:42" s="2" customForma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pans="1:42" s="2" customForma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pans="1:42" s="2" customForma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pans="1:42" s="2" customForma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pans="1:42" s="2" customForma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pans="1:42" s="2" customForma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pans="1:42" s="2" customForma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pans="1:42" s="2" customForma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pans="1:42" s="2" customForma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pans="1:42" s="2" customForma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pans="1:42" s="2" customForma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pans="1:42" s="2" customForma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pans="1:42" s="2" customForma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pans="1:42" s="2" customForma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pans="1:42" s="2" customForma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pans="1:42" s="2" customForma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pans="1:42" s="2" customForma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pans="1:42" s="2" customForma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pans="1:42" s="2" customForma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pans="1:42" s="2" customForma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pans="1:42" s="2" customForma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pans="1:42" s="2" customForma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pans="1:42" s="2" customForma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pans="1:42" s="2" customForma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pans="1:42" s="2" customForma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pans="1:42" s="2" customForma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pans="1:42" s="2" customForma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pans="1:42" s="2" customForma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pans="1:42" s="2" customForma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pans="1:42" s="2" customForma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pans="1:42" s="2" customForma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pans="1:42" s="2" customForma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pans="1:42" s="2" customForma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pans="1:42" s="2" customForma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pans="1:42" s="2" customForma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pans="1:42" s="2" customForma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pans="1:42" s="2" customForma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pans="1:42" s="2" customForma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pans="1:42" s="2" customForma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pans="1:42" s="2" customForma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pans="1:42" s="2" customForma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pans="1:42" s="2" customForma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pans="1:42" s="2" customForma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pans="1:42" s="2" customForma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pans="1:42" s="2" customForma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pans="1:42" s="2" customForma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pans="1:42" s="2" customForma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pans="1:42" s="2" customForma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pans="1:42" s="2" customForma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pans="1:42" s="2" customForma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pans="1:42" s="2" customForma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pans="1:42" s="2" customForma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pans="1:42" s="2" customForma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pans="1:42" s="2" customForma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pans="1:42" s="2" customForma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pans="1:42" s="2" customForma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pans="1:42" s="2" customForma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pans="1:42" s="2" customForma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pans="1:42" s="2" customForma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pans="1:42" s="2" customForma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pans="1:42" s="2" customForma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pans="1:42" s="2" customForma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pans="1:42" s="2" customForma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pans="1:42" s="2" customForma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pans="1:42" s="2" customForma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pans="1:42" s="2" customForma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pans="1:42" s="2" customForma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pans="1:42" s="2" customForma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pans="1:42" s="2" customForma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pans="1:42" s="2" customForma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s="2" customForma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pans="1:42" s="2" customForma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pans="1:42" s="2" customForma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pans="1:42" s="2" customForma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pans="1:42" s="2" customForma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pans="1:42" s="2" customForma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pans="1:42" s="2" customForma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pans="1:42" s="2" customForma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pans="1:42" s="2" customForma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pans="1:42" s="2" customForma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pans="1:42" s="2" customForma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pans="1:42" s="2" customForma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pans="1:42" s="2" customForma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pans="1:42" s="2" customForma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pans="1:42" s="2" customForma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pans="1:42" s="2" customForma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pans="1:42" s="2" customForma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pans="1:42" s="2" customForma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pans="1:42" s="2" customForma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pans="1:42" s="2" customForma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pans="1:42" s="2" customForma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2" customForma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2" customForma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2" customForma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2" customForma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2" customForma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2" customForma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2" customForma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2" customForma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2" customForma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2" customForma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2" customForma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2" customForma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2" customForma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2" customForma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2" customForma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2" customForma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2" customForma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2" customForma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2" customForma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2" customForma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2" customForma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2" customForma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2" customForma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2" customForma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2" customForma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2" customForma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2" customForma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2" customForma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2" customForma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2" customForma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2" customForma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2" customForma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2" customForma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2" customForma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2" customForma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2" customForma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2" customForma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2" customForma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2" customForma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2" customForma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2" customForma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2" customForma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2" customForma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2" customForma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2" customForma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2" customForma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2" customForma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2" customForma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2" customForma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2" customForma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2" customForma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2" customForma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2" customForma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2" customForma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2" customForma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2" customForma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2" customForma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2" customForma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2" customForma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2" customForma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2" customForma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2" customForma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2" customForma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2" customForma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2" customForma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2" customForma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2" customForma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2" customForma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2" customForma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2" customForma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2" customForma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2" customForma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2" customForma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2" customForma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2" customForma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2" customForma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2" customForma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2" customForma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2" customForma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2" customForma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2" customForma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2" customForma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2" customForma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2" customForma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2" customForma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2" customForma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2" customForma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2" customForma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2" customForma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2" customForma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2" customForma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2" customForma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2" customForma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2" customForma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2" customForma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2" customForma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2" customForma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2" customForma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2" customForma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2" customForma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2" customForma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2" customForma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2" customForma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2" customForma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2" customForma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2" customForma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2" customForma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2" customForma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pans="1:42" s="2" customForma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</sheetData>
  <mergeCells count="3">
    <mergeCell ref="A1:Q1"/>
    <mergeCell ref="B4:G4"/>
    <mergeCell ref="K4:N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" x14ac:dyDescent="0.2"/>
  <cols>
    <col min="1" max="8" width="9" style="46"/>
    <col min="9" max="9" width="15.25" style="46" customWidth="1"/>
    <col min="10" max="16384" width="9" style="46"/>
  </cols>
  <sheetData>
    <row r="1" spans="1:9" ht="15.75" x14ac:dyDescent="0.2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4.45" customHeight="1" x14ac:dyDescent="0.2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45" customHeight="1" x14ac:dyDescent="0.2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45" customHeight="1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45" customHeight="1" x14ac:dyDescent="0.2">
      <c r="A6" s="47" t="s">
        <v>64</v>
      </c>
    </row>
    <row r="7" spans="1:9" s="47" customFormat="1" ht="14.45" customHeight="1" x14ac:dyDescent="0.2">
      <c r="A7" s="47" t="s">
        <v>65</v>
      </c>
    </row>
    <row r="8" spans="1:9" ht="14.45" customHeight="1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45" customHeight="1" x14ac:dyDescent="0.2">
      <c r="A9" s="47" t="s">
        <v>66</v>
      </c>
    </row>
    <row r="10" spans="1:9" s="47" customFormat="1" ht="14.45" customHeight="1" x14ac:dyDescent="0.2">
      <c r="A10" s="47" t="s">
        <v>67</v>
      </c>
    </row>
    <row r="11" spans="1:9" s="47" customFormat="1" ht="14.45" customHeight="1" x14ac:dyDescent="0.2"/>
    <row r="12" spans="1:9" s="47" customFormat="1" ht="14.45" customHeight="1" x14ac:dyDescent="0.2">
      <c r="A12" s="47" t="s">
        <v>69</v>
      </c>
    </row>
    <row r="13" spans="1:9" ht="14.45" customHeight="1" x14ac:dyDescent="0.2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45" customHeight="1" x14ac:dyDescent="0.2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45" customHeight="1" x14ac:dyDescent="0.2">
      <c r="A15" s="47" t="s">
        <v>68</v>
      </c>
    </row>
    <row r="16" spans="1:9" s="47" customFormat="1" ht="14.45" customHeight="1" x14ac:dyDescent="0.2">
      <c r="A16" s="47" t="s">
        <v>71</v>
      </c>
    </row>
    <row r="17" spans="1:9" ht="14.45" customHeight="1" x14ac:dyDescent="0.2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45" customHeight="1" x14ac:dyDescent="0.2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45" customHeight="1" x14ac:dyDescent="0.2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45" customHeight="1" x14ac:dyDescent="0.2">
      <c r="A20" s="47" t="s">
        <v>74</v>
      </c>
    </row>
    <row r="21" spans="1:9" s="47" customFormat="1" ht="14.45" customHeight="1" x14ac:dyDescent="0.2">
      <c r="A21" s="47" t="s">
        <v>75</v>
      </c>
    </row>
    <row r="22" spans="1:9" s="47" customFormat="1" ht="14.45" customHeight="1" x14ac:dyDescent="0.2"/>
    <row r="23" spans="1:9" s="47" customFormat="1" ht="14.45" customHeight="1" x14ac:dyDescent="0.2">
      <c r="A23" s="47" t="s">
        <v>76</v>
      </c>
    </row>
    <row r="24" spans="1:9" s="47" customFormat="1" ht="14.45" customHeight="1" x14ac:dyDescent="0.2">
      <c r="A24" s="47" t="s">
        <v>77</v>
      </c>
    </row>
    <row r="25" spans="1:9" s="47" customFormat="1" ht="14.45" customHeight="1" x14ac:dyDescent="0.2"/>
    <row r="26" spans="1:9" s="47" customFormat="1" ht="14.45" customHeight="1" x14ac:dyDescent="0.2">
      <c r="A26" s="47" t="s">
        <v>60</v>
      </c>
    </row>
    <row r="27" spans="1:9" s="47" customFormat="1" ht="14.45" customHeight="1" x14ac:dyDescent="0.2"/>
    <row r="28" spans="1:9" s="47" customFormat="1" ht="14.45" customHeight="1" x14ac:dyDescent="0.2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2009-2026 </vt:lpstr>
      <vt:lpstr>Notes</vt:lpstr>
      <vt:lpstr>'2009-2026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Theodora Andrews</cp:lastModifiedBy>
  <cp:lastPrinted>2024-06-13T16:04:13Z</cp:lastPrinted>
  <dcterms:created xsi:type="dcterms:W3CDTF">2001-12-19T20:40:01Z</dcterms:created>
  <dcterms:modified xsi:type="dcterms:W3CDTF">2026-06-24T18:28:13Z</dcterms:modified>
</cp:coreProperties>
</file>