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7 External Sector\"/>
    </mc:Choice>
  </mc:AlternateContent>
  <xr:revisionPtr revIDLastSave="0" documentId="13_ncr:1_{F7D26A49-1E9D-4330-ACFB-B621FFC7F53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BOP 84-93" sheetId="1" r:id="rId1"/>
    <sheet name="BOP 94-98" sheetId="2" r:id="rId2"/>
    <sheet name="BOP 1999-09" sheetId="4" r:id="rId3"/>
    <sheet name="BOP 2010" sheetId="10" r:id="rId4"/>
    <sheet name="BOP 2011-2013" sheetId="8" r:id="rId5"/>
    <sheet name="BOP 2014-2025" sheetId="9" r:id="rId6"/>
    <sheet name="Note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4">'BOP 2011-2013'!$A$1:$P$52</definedName>
    <definedName name="_xlnm.Print_Area" localSheetId="0">'BOP 84-93'!$A$1:$K$29</definedName>
    <definedName name="_xlnm.Print_Area" localSheetId="1">'BOP 94-98'!$A$1:$F$37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7" i="9" l="1"/>
  <c r="BD49" i="9"/>
  <c r="BD48" i="9"/>
  <c r="BD47" i="9"/>
  <c r="BD46" i="9"/>
  <c r="BD45" i="9"/>
  <c r="BD44" i="9"/>
  <c r="BD43" i="9"/>
  <c r="BD42" i="9"/>
  <c r="BD41" i="9"/>
  <c r="BD40" i="9"/>
  <c r="BD39" i="9"/>
  <c r="BD38" i="9"/>
  <c r="BD37" i="9"/>
  <c r="BD36" i="9"/>
  <c r="BD35" i="9"/>
  <c r="BD34" i="9"/>
  <c r="BD33" i="9"/>
  <c r="BD32" i="9"/>
  <c r="BD31" i="9"/>
  <c r="BD30" i="9"/>
  <c r="BD29" i="9"/>
  <c r="BD28" i="9"/>
  <c r="BD27" i="9"/>
  <c r="BD26" i="9"/>
  <c r="BD25" i="9"/>
  <c r="BD24" i="9"/>
  <c r="BD23" i="9"/>
  <c r="BD22" i="9"/>
  <c r="BD21" i="9"/>
  <c r="BD20" i="9"/>
  <c r="BD19" i="9"/>
  <c r="BD18" i="9"/>
  <c r="BD17" i="9"/>
  <c r="BD16" i="9"/>
  <c r="BD15" i="9"/>
  <c r="BD14" i="9"/>
  <c r="BD13" i="9"/>
  <c r="BD12" i="9"/>
  <c r="BD11" i="9"/>
  <c r="BD10" i="9"/>
  <c r="BD9" i="9"/>
  <c r="BD8" i="9"/>
  <c r="BD6" i="9"/>
  <c r="AY49" i="9" l="1"/>
  <c r="AY48" i="9"/>
  <c r="AY47" i="9"/>
  <c r="AY46" i="9"/>
  <c r="AY45" i="9"/>
  <c r="AY44" i="9"/>
  <c r="AY43" i="9"/>
  <c r="AY42" i="9"/>
  <c r="AY41" i="9"/>
  <c r="AY40" i="9"/>
  <c r="AY39" i="9"/>
  <c r="AY38" i="9"/>
  <c r="AY37" i="9"/>
  <c r="AY36" i="9"/>
  <c r="AY35" i="9"/>
  <c r="AY34" i="9"/>
  <c r="AY33" i="9"/>
  <c r="AY32" i="9"/>
  <c r="AY31" i="9"/>
  <c r="AY30" i="9"/>
  <c r="AY29" i="9"/>
  <c r="AY28" i="9"/>
  <c r="AY27" i="9"/>
  <c r="AY26" i="9"/>
  <c r="AY25" i="9"/>
  <c r="AY24" i="9"/>
  <c r="AY23" i="9"/>
  <c r="AY22" i="9"/>
  <c r="AY21" i="9"/>
  <c r="AY20" i="9"/>
  <c r="AY19" i="9"/>
  <c r="AY18" i="9"/>
  <c r="AY17" i="9"/>
  <c r="AY16" i="9"/>
  <c r="AY15" i="9"/>
  <c r="AY14" i="9"/>
  <c r="AY13" i="9"/>
  <c r="AY12" i="9"/>
  <c r="AY11" i="9"/>
  <c r="AY10" i="9"/>
  <c r="AY9" i="9"/>
  <c r="AY8" i="9"/>
  <c r="AY7" i="9"/>
  <c r="AY6" i="9"/>
  <c r="AT49" i="9"/>
  <c r="AT48" i="9"/>
  <c r="AT47" i="9"/>
  <c r="AT46" i="9"/>
  <c r="AT45" i="9"/>
  <c r="AT44" i="9"/>
  <c r="AT43" i="9"/>
  <c r="AT42" i="9"/>
  <c r="AT41" i="9"/>
  <c r="AT40" i="9"/>
  <c r="AT39" i="9"/>
  <c r="AT38" i="9"/>
  <c r="AT37" i="9"/>
  <c r="AT36" i="9"/>
  <c r="AT35" i="9"/>
  <c r="AT34" i="9"/>
  <c r="AT33" i="9"/>
  <c r="AT32" i="9"/>
  <c r="AT31" i="9"/>
  <c r="AT30" i="9"/>
  <c r="AT29" i="9"/>
  <c r="AT28" i="9"/>
  <c r="AT27" i="9"/>
  <c r="AT26" i="9"/>
  <c r="AT25" i="9"/>
  <c r="AT24" i="9"/>
  <c r="AT23" i="9"/>
  <c r="AT22" i="9"/>
  <c r="AT21" i="9"/>
  <c r="AT20" i="9"/>
  <c r="AT19" i="9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O49" i="9" l="1"/>
  <c r="AO48" i="9"/>
  <c r="AO47" i="9"/>
  <c r="AO46" i="9"/>
  <c r="AO45" i="9"/>
  <c r="AO44" i="9"/>
  <c r="AO43" i="9"/>
  <c r="AO42" i="9"/>
  <c r="AO41" i="9"/>
  <c r="AO40" i="9"/>
  <c r="AO39" i="9"/>
  <c r="AO38" i="9"/>
  <c r="AO37" i="9"/>
  <c r="AO36" i="9"/>
  <c r="AO35" i="9"/>
  <c r="AO34" i="9"/>
  <c r="AO33" i="9"/>
  <c r="AO32" i="9"/>
  <c r="AO31" i="9"/>
  <c r="AO30" i="9"/>
  <c r="AO29" i="9"/>
  <c r="AO28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AO12" i="9"/>
  <c r="AO11" i="9"/>
  <c r="AO10" i="9"/>
  <c r="AO9" i="9"/>
  <c r="AO8" i="9"/>
  <c r="AO7" i="9"/>
  <c r="AO6" i="9"/>
  <c r="Z49" i="9" l="1"/>
  <c r="Z48" i="9"/>
  <c r="Z47" i="9"/>
  <c r="Z46" i="9"/>
  <c r="Z45" i="9"/>
  <c r="Z44" i="9"/>
  <c r="Z43" i="9"/>
  <c r="Z42" i="9"/>
  <c r="Z41" i="9"/>
  <c r="Z40" i="9"/>
  <c r="Z39" i="9"/>
  <c r="Z38" i="9"/>
  <c r="Z37" i="9"/>
  <c r="Z36" i="9"/>
  <c r="Z32" i="9"/>
  <c r="Z31" i="9"/>
  <c r="Z30" i="9"/>
  <c r="Z29" i="9"/>
  <c r="Z28" i="9"/>
  <c r="Z26" i="9"/>
  <c r="Z25" i="9"/>
  <c r="Z24" i="9"/>
  <c r="Z23" i="9"/>
  <c r="Z22" i="9"/>
  <c r="Z21" i="9"/>
  <c r="Z19" i="9"/>
  <c r="Z17" i="9"/>
  <c r="Z16" i="9"/>
  <c r="Z15" i="9"/>
  <c r="Z14" i="9"/>
  <c r="Z12" i="9"/>
  <c r="Z11" i="9"/>
  <c r="Z10" i="9"/>
  <c r="Z9" i="9"/>
  <c r="Z8" i="9"/>
  <c r="Z7" i="9"/>
  <c r="Z6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2" i="9"/>
  <c r="K31" i="9"/>
  <c r="K30" i="9"/>
  <c r="K29" i="9"/>
  <c r="K28" i="9"/>
  <c r="K26" i="9"/>
  <c r="K25" i="9"/>
  <c r="K24" i="9"/>
  <c r="K23" i="9"/>
  <c r="K22" i="9"/>
  <c r="K21" i="9"/>
  <c r="K19" i="9"/>
  <c r="K17" i="9"/>
  <c r="K16" i="9"/>
  <c r="K15" i="9"/>
  <c r="K14" i="9"/>
  <c r="K12" i="9"/>
  <c r="K11" i="9"/>
  <c r="K10" i="9"/>
  <c r="K9" i="9"/>
  <c r="K8" i="9"/>
  <c r="K7" i="9"/>
  <c r="K6" i="9"/>
  <c r="K20" i="9" l="1"/>
  <c r="Z18" i="9"/>
  <c r="K18" i="9"/>
  <c r="K27" i="9"/>
  <c r="K34" i="9"/>
  <c r="Z34" i="9"/>
  <c r="K13" i="9"/>
  <c r="K35" i="9"/>
  <c r="Z35" i="9"/>
  <c r="Z27" i="9"/>
  <c r="Z20" i="9"/>
  <c r="Z13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6" i="9"/>
  <c r="Z33" i="9" l="1"/>
  <c r="K33" i="9"/>
  <c r="AE49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2" i="9"/>
  <c r="AE31" i="9"/>
  <c r="AE30" i="9"/>
  <c r="AE29" i="9"/>
  <c r="AE28" i="9"/>
  <c r="AE26" i="9"/>
  <c r="AE25" i="9"/>
  <c r="AE24" i="9"/>
  <c r="AE23" i="9"/>
  <c r="AE22" i="9"/>
  <c r="AE21" i="9"/>
  <c r="AE19" i="9"/>
  <c r="AE17" i="9"/>
  <c r="AE16" i="9"/>
  <c r="AE15" i="9"/>
  <c r="AE14" i="9"/>
  <c r="AE12" i="9"/>
  <c r="AE11" i="9"/>
  <c r="AE10" i="9"/>
  <c r="AE9" i="9"/>
  <c r="AE8" i="9"/>
  <c r="AE7" i="9"/>
  <c r="AE6" i="9"/>
  <c r="AE20" i="9" l="1"/>
  <c r="AE13" i="9"/>
  <c r="AE34" i="9"/>
  <c r="AE35" i="9"/>
  <c r="AE18" i="9"/>
  <c r="AE27" i="9"/>
  <c r="AE33" i="9" l="1"/>
  <c r="E42" i="4" l="1"/>
  <c r="E41" i="4"/>
  <c r="E40" i="4"/>
  <c r="E39" i="4"/>
  <c r="E38" i="4"/>
  <c r="E37" i="4"/>
  <c r="E36" i="4"/>
  <c r="E35" i="4"/>
  <c r="E34" i="4"/>
  <c r="E33" i="4"/>
  <c r="E30" i="4"/>
  <c r="E31" i="4"/>
  <c r="E29" i="4"/>
  <c r="E28" i="4"/>
  <c r="E27" i="4"/>
  <c r="E21" i="4"/>
  <c r="E22" i="4"/>
  <c r="E25" i="4"/>
  <c r="E24" i="4"/>
  <c r="E23" i="4"/>
  <c r="E20" i="4"/>
  <c r="E18" i="4"/>
  <c r="E13" i="4"/>
  <c r="E16" i="4"/>
  <c r="E11" i="4"/>
  <c r="E15" i="4"/>
  <c r="E10" i="4"/>
  <c r="E14" i="4"/>
  <c r="E9" i="4"/>
  <c r="E7" i="4"/>
  <c r="E6" i="4"/>
  <c r="E5" i="4"/>
  <c r="F42" i="4"/>
  <c r="F41" i="4"/>
  <c r="F40" i="4"/>
  <c r="F39" i="4"/>
  <c r="F38" i="4"/>
  <c r="F37" i="4"/>
  <c r="F36" i="4"/>
  <c r="F35" i="4"/>
  <c r="F34" i="4"/>
  <c r="F33" i="4"/>
  <c r="F32" i="4"/>
  <c r="F30" i="4"/>
  <c r="F31" i="4"/>
  <c r="F29" i="4"/>
  <c r="F28" i="4"/>
  <c r="F27" i="4"/>
  <c r="F25" i="4"/>
  <c r="F22" i="4"/>
  <c r="F24" i="4"/>
  <c r="F21" i="4"/>
  <c r="F23" i="4"/>
  <c r="F20" i="4"/>
  <c r="F18" i="4"/>
  <c r="F13" i="4"/>
  <c r="F16" i="4"/>
  <c r="F11" i="4"/>
  <c r="F15" i="4"/>
  <c r="F10" i="4"/>
  <c r="F14" i="4"/>
  <c r="F9" i="4"/>
  <c r="F7" i="4"/>
  <c r="F6" i="4"/>
  <c r="F5" i="4"/>
  <c r="E26" i="4" l="1"/>
  <c r="F12" i="4"/>
  <c r="F17" i="4"/>
  <c r="E12" i="4"/>
  <c r="E17" i="4"/>
  <c r="F26" i="4"/>
  <c r="F19" i="4"/>
  <c r="E19" i="4"/>
  <c r="F8" i="4"/>
  <c r="E8" i="4"/>
  <c r="G42" i="4"/>
  <c r="G41" i="4"/>
  <c r="G40" i="4"/>
  <c r="G39" i="4"/>
  <c r="G38" i="4"/>
  <c r="G37" i="4"/>
  <c r="G36" i="4"/>
  <c r="G35" i="4"/>
  <c r="G34" i="4"/>
  <c r="G33" i="4"/>
  <c r="G32" i="4"/>
  <c r="G30" i="4"/>
  <c r="G31" i="4"/>
  <c r="G29" i="4"/>
  <c r="G28" i="4"/>
  <c r="G27" i="4"/>
  <c r="G25" i="4"/>
  <c r="G22" i="4"/>
  <c r="G24" i="4"/>
  <c r="G21" i="4"/>
  <c r="G23" i="4"/>
  <c r="G20" i="4"/>
  <c r="G18" i="4"/>
  <c r="G13" i="4"/>
  <c r="G16" i="4"/>
  <c r="G11" i="4"/>
  <c r="G15" i="4"/>
  <c r="G10" i="4"/>
  <c r="G14" i="4"/>
  <c r="G9" i="4"/>
  <c r="G7" i="4"/>
  <c r="G6" i="4"/>
  <c r="G5" i="4"/>
  <c r="H42" i="4"/>
  <c r="H41" i="4"/>
  <c r="H40" i="4"/>
  <c r="H39" i="4"/>
  <c r="H38" i="4"/>
  <c r="H37" i="4"/>
  <c r="H36" i="4"/>
  <c r="H35" i="4"/>
  <c r="H34" i="4"/>
  <c r="H33" i="4"/>
  <c r="H32" i="4"/>
  <c r="H30" i="4"/>
  <c r="H31" i="4"/>
  <c r="H29" i="4"/>
  <c r="H28" i="4"/>
  <c r="H27" i="4"/>
  <c r="H25" i="4"/>
  <c r="H22" i="4"/>
  <c r="H24" i="4"/>
  <c r="H21" i="4"/>
  <c r="H23" i="4"/>
  <c r="H20" i="4"/>
  <c r="H18" i="4"/>
  <c r="H13" i="4"/>
  <c r="H16" i="4"/>
  <c r="H11" i="4"/>
  <c r="H15" i="4"/>
  <c r="H10" i="4"/>
  <c r="H14" i="4"/>
  <c r="H9" i="4"/>
  <c r="H7" i="4"/>
  <c r="H6" i="4"/>
  <c r="H5" i="4"/>
  <c r="I42" i="4"/>
  <c r="I41" i="4"/>
  <c r="I40" i="4"/>
  <c r="I39" i="4"/>
  <c r="I38" i="4"/>
  <c r="I37" i="4"/>
  <c r="I36" i="4"/>
  <c r="I35" i="4"/>
  <c r="I34" i="4"/>
  <c r="I33" i="4"/>
  <c r="I32" i="4"/>
  <c r="I30" i="4"/>
  <c r="I31" i="4"/>
  <c r="I29" i="4"/>
  <c r="I28" i="4"/>
  <c r="I27" i="4"/>
  <c r="I25" i="4"/>
  <c r="I22" i="4"/>
  <c r="I24" i="4"/>
  <c r="I21" i="4"/>
  <c r="I23" i="4"/>
  <c r="I20" i="4"/>
  <c r="I16" i="4"/>
  <c r="I18" i="4"/>
  <c r="I13" i="4"/>
  <c r="I11" i="4"/>
  <c r="I15" i="4"/>
  <c r="I10" i="4"/>
  <c r="I14" i="4"/>
  <c r="I9" i="4"/>
  <c r="I7" i="4"/>
  <c r="I6" i="4"/>
  <c r="I5" i="4"/>
  <c r="J42" i="4"/>
  <c r="J41" i="4"/>
  <c r="J40" i="4"/>
  <c r="J39" i="4"/>
  <c r="J38" i="4"/>
  <c r="J37" i="4"/>
  <c r="J36" i="4"/>
  <c r="J35" i="4"/>
  <c r="J34" i="4"/>
  <c r="J33" i="4"/>
  <c r="J32" i="4"/>
  <c r="J30" i="4"/>
  <c r="J31" i="4"/>
  <c r="J29" i="4"/>
  <c r="J28" i="4"/>
  <c r="J27" i="4"/>
  <c r="J25" i="4"/>
  <c r="J22" i="4"/>
  <c r="J24" i="4"/>
  <c r="J21" i="4"/>
  <c r="J23" i="4"/>
  <c r="J20" i="4"/>
  <c r="J18" i="4"/>
  <c r="J13" i="4"/>
  <c r="J16" i="4"/>
  <c r="J11" i="4"/>
  <c r="J15" i="4"/>
  <c r="J10" i="4"/>
  <c r="J14" i="4"/>
  <c r="J9" i="4"/>
  <c r="J7" i="4"/>
  <c r="J6" i="4"/>
  <c r="J5" i="4"/>
  <c r="K42" i="4"/>
  <c r="K41" i="4"/>
  <c r="L42" i="4"/>
  <c r="K40" i="4"/>
  <c r="K39" i="4"/>
  <c r="K38" i="4"/>
  <c r="K37" i="4"/>
  <c r="K36" i="4"/>
  <c r="K35" i="4"/>
  <c r="K34" i="4"/>
  <c r="K33" i="4"/>
  <c r="K32" i="4"/>
  <c r="K30" i="4"/>
  <c r="K31" i="4"/>
  <c r="K29" i="4"/>
  <c r="K28" i="4"/>
  <c r="K27" i="4"/>
  <c r="K25" i="4"/>
  <c r="K22" i="4"/>
  <c r="K24" i="4"/>
  <c r="K21" i="4"/>
  <c r="K23" i="4"/>
  <c r="K20" i="4"/>
  <c r="K18" i="4"/>
  <c r="K13" i="4"/>
  <c r="K16" i="4"/>
  <c r="K11" i="4"/>
  <c r="K15" i="4"/>
  <c r="K10" i="4"/>
  <c r="K14" i="4"/>
  <c r="K9" i="4"/>
  <c r="K7" i="4"/>
  <c r="K6" i="4"/>
  <c r="K5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5" i="4"/>
  <c r="L22" i="4"/>
  <c r="L24" i="4"/>
  <c r="L21" i="4"/>
  <c r="L23" i="4"/>
  <c r="L20" i="4"/>
  <c r="L18" i="4"/>
  <c r="L13" i="4"/>
  <c r="L16" i="4"/>
  <c r="L11" i="4"/>
  <c r="L15" i="4"/>
  <c r="L10" i="4"/>
  <c r="L14" i="4"/>
  <c r="L9" i="4"/>
  <c r="L7" i="4"/>
  <c r="L6" i="4"/>
  <c r="L5" i="4"/>
  <c r="L17" i="4" l="1"/>
  <c r="K17" i="4"/>
  <c r="I17" i="4"/>
  <c r="H12" i="4"/>
  <c r="H17" i="4"/>
  <c r="G12" i="4"/>
  <c r="L26" i="4"/>
  <c r="K26" i="4"/>
  <c r="G17" i="4"/>
  <c r="L12" i="4"/>
  <c r="K12" i="4"/>
  <c r="J26" i="4"/>
  <c r="J12" i="4"/>
  <c r="J17" i="4"/>
  <c r="I26" i="4"/>
  <c r="I12" i="4"/>
  <c r="G19" i="4"/>
  <c r="H26" i="4"/>
  <c r="L8" i="4"/>
  <c r="L19" i="4"/>
  <c r="K8" i="4"/>
  <c r="K19" i="4"/>
  <c r="J8" i="4"/>
  <c r="J19" i="4"/>
  <c r="I19" i="4"/>
  <c r="H19" i="4"/>
  <c r="G26" i="4"/>
  <c r="I8" i="4"/>
  <c r="H8" i="4"/>
  <c r="G8" i="4"/>
</calcChain>
</file>

<file path=xl/sharedStrings.xml><?xml version="1.0" encoding="utf-8"?>
<sst xmlns="http://schemas.openxmlformats.org/spreadsheetml/2006/main" count="337" uniqueCount="136">
  <si>
    <t xml:space="preserve">    $mn</t>
  </si>
  <si>
    <t xml:space="preserve"> </t>
  </si>
  <si>
    <t>CURRENT ACCOUNT</t>
  </si>
  <si>
    <t>CAPITAL ACCOUNT</t>
  </si>
  <si>
    <t>OVERALL BALANCE</t>
  </si>
  <si>
    <t xml:space="preserve">    $mn </t>
  </si>
  <si>
    <t xml:space="preserve">   Transportation</t>
  </si>
  <si>
    <t xml:space="preserve">   Travel</t>
  </si>
  <si>
    <t xml:space="preserve">   Investment Income</t>
  </si>
  <si>
    <t>FINANCIAL ACCOUNT</t>
  </si>
  <si>
    <t>CHANGE IN RESERVES (- = Increase)</t>
  </si>
  <si>
    <t xml:space="preserve"> Services: Credit</t>
  </si>
  <si>
    <t xml:space="preserve"> Services: Debit</t>
  </si>
  <si>
    <t xml:space="preserve"> Capital Account: Credit</t>
  </si>
  <si>
    <t xml:space="preserve"> Capital Account: Debit</t>
  </si>
  <si>
    <t xml:space="preserve"> Direct Investment Abroad</t>
  </si>
  <si>
    <t xml:space="preserve"> Direct Investment in Reporting Economy</t>
  </si>
  <si>
    <t xml:space="preserve"> Portfolio Investment Assets</t>
  </si>
  <si>
    <t xml:space="preserve"> Portfolio Investment Liabilities</t>
  </si>
  <si>
    <t xml:space="preserve"> Other Investment Assets</t>
  </si>
  <si>
    <t xml:space="preserve"> Other Investment Liabilities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</si>
  <si>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</si>
  <si>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</si>
  <si>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</si>
  <si>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</si>
  <si>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</si>
  <si>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</si>
  <si>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</si>
  <si>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</si>
  <si>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</si>
  <si>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</si>
  <si>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</si>
  <si>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</si>
  <si>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</si>
  <si>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</si>
  <si>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</si>
  <si>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 xml:space="preserve">         n.a.</t>
  </si>
  <si>
    <t>1999</t>
  </si>
  <si>
    <t>2000</t>
  </si>
  <si>
    <t>2001</t>
  </si>
  <si>
    <t>2002</t>
  </si>
  <si>
    <t xml:space="preserve"> Financial Derivatives Assets</t>
  </si>
  <si>
    <t xml:space="preserve"> Financial Derivatives Liabilities</t>
  </si>
  <si>
    <t>2003</t>
  </si>
  <si>
    <t>2004</t>
  </si>
  <si>
    <t>2005</t>
  </si>
  <si>
    <t>2006</t>
  </si>
  <si>
    <t>2007</t>
  </si>
  <si>
    <t>2008</t>
  </si>
  <si>
    <t>2009</t>
  </si>
  <si>
    <t>RESERVE ASSETS</t>
  </si>
  <si>
    <t xml:space="preserve"> Goods: Exports FOB</t>
  </si>
  <si>
    <t xml:space="preserve"> Goods: Imports FOB</t>
  </si>
  <si>
    <t>2010</t>
  </si>
  <si>
    <t xml:space="preserve"> Income: Credit</t>
  </si>
  <si>
    <t>Trade Balance</t>
  </si>
  <si>
    <t xml:space="preserve">  Income: Debit</t>
  </si>
  <si>
    <t xml:space="preserve">   Compensation of Employees</t>
  </si>
  <si>
    <t xml:space="preserve"> Secondary Income: Credit</t>
  </si>
  <si>
    <t xml:space="preserve"> Secondary Income: Debit</t>
  </si>
  <si>
    <t xml:space="preserve">   Other</t>
  </si>
  <si>
    <t>Other</t>
  </si>
  <si>
    <t>Direct Investment</t>
  </si>
  <si>
    <t xml:space="preserve">  Shipment</t>
  </si>
  <si>
    <t xml:space="preserve">  Travel</t>
  </si>
  <si>
    <t xml:space="preserve">  Investment Income</t>
  </si>
  <si>
    <t xml:space="preserve">   Direct Investment</t>
  </si>
  <si>
    <t xml:space="preserve">   Interest Income</t>
  </si>
  <si>
    <t xml:space="preserve"> Other Goods and Services</t>
  </si>
  <si>
    <t xml:space="preserve">  Official n.i.e</t>
  </si>
  <si>
    <t xml:space="preserve">  Private</t>
  </si>
  <si>
    <t>Unrequited Transfers</t>
  </si>
  <si>
    <t xml:space="preserve">  Official</t>
  </si>
  <si>
    <t xml:space="preserve">   Commercial Banks</t>
  </si>
  <si>
    <t>NET ERRORS AND OMISSIONS</t>
  </si>
  <si>
    <t>CHANGES IN RESERVES (- = Increase)</t>
  </si>
  <si>
    <t xml:space="preserve"> Domestic Economy</t>
  </si>
  <si>
    <t xml:space="preserve"> Free Zones and Processing Zones</t>
  </si>
  <si>
    <t xml:space="preserve">  Transportation</t>
  </si>
  <si>
    <t xml:space="preserve">  Other Goods and Services</t>
  </si>
  <si>
    <t>Factor Income</t>
  </si>
  <si>
    <t>Current Transfers</t>
  </si>
  <si>
    <t xml:space="preserve">  Public Sector Long Term Loans</t>
  </si>
  <si>
    <t xml:space="preserve">  Other Public Sector Capital</t>
  </si>
  <si>
    <t xml:space="preserve">  Commercial Banks</t>
  </si>
  <si>
    <t xml:space="preserve">  Other</t>
  </si>
  <si>
    <t xml:space="preserve"> Investment Income</t>
  </si>
  <si>
    <t xml:space="preserve"> Labour Income</t>
  </si>
  <si>
    <t xml:space="preserve"> Government</t>
  </si>
  <si>
    <t xml:space="preserve"> Private</t>
  </si>
  <si>
    <t xml:space="preserve"> Capital Transfers</t>
  </si>
  <si>
    <t xml:space="preserve"> Aquisition/Disposal of Non-Produced</t>
  </si>
  <si>
    <t xml:space="preserve"> Non-Financing Assets</t>
  </si>
  <si>
    <t xml:space="preserve"> Direct Foreign Investment</t>
  </si>
  <si>
    <t xml:space="preserve"> Portfolio Investment</t>
  </si>
  <si>
    <t xml:space="preserve"> Other Investments</t>
  </si>
  <si>
    <t xml:space="preserve"> Services</t>
  </si>
  <si>
    <t xml:space="preserve">   Government Goods and Services</t>
  </si>
  <si>
    <t xml:space="preserve">   Other Goods and Services</t>
  </si>
  <si>
    <t>Balance on Goods, Services and Income</t>
  </si>
  <si>
    <t>Balance on Goods and Services</t>
  </si>
  <si>
    <t xml:space="preserve">  Government Goods and Services, n.i.e.</t>
  </si>
  <si>
    <t xml:space="preserve">  Other Transportation</t>
  </si>
  <si>
    <t xml:space="preserve">Jan-Mar </t>
  </si>
  <si>
    <t xml:space="preserve">Oct-Dec </t>
  </si>
  <si>
    <t>Starting 2011, the compilation of Belize’s balance of payments is based on the BPM6 format; the previous years’ compilations were based on BPM5 (1999-2010), and BPM4 prior to 1999.</t>
  </si>
  <si>
    <t>Merchandise Trade Balance FOB</t>
  </si>
  <si>
    <t>Service Balance FOB</t>
  </si>
  <si>
    <t>Apr-June</t>
  </si>
  <si>
    <t>July-Sept</t>
  </si>
  <si>
    <r>
      <t>2014</t>
    </r>
    <r>
      <rPr>
        <b/>
        <vertAlign val="superscript"/>
        <sz val="10"/>
        <rFont val="Arial"/>
        <family val="2"/>
      </rPr>
      <t>R</t>
    </r>
  </si>
  <si>
    <t xml:space="preserve">Visible Trade data for 1997 and 1998 include activities of Export Processing Zone, Commercial Free Zone and Bonded Warehouses. </t>
  </si>
  <si>
    <t>The title 'Current Tranfers' was changed to Secondary Income since 2011.  The sub-heading 'Overall Balance' was excluded from the table since 2011.</t>
  </si>
  <si>
    <t>Financial Account</t>
  </si>
  <si>
    <t xml:space="preserve">Direct investment </t>
  </si>
  <si>
    <t>Net Acquisition of Assets</t>
  </si>
  <si>
    <t>Portfolio Investment</t>
  </si>
  <si>
    <t>Financial Derivatives</t>
  </si>
  <si>
    <t xml:space="preserve">Other investment </t>
  </si>
  <si>
    <t>NET ERRORS &amp; OMISSIONS</t>
  </si>
  <si>
    <t>OVERALL BALANCE/ RESERVE ASSETS</t>
  </si>
  <si>
    <t xml:space="preserve">  Net Acquisition of Assets</t>
  </si>
  <si>
    <t xml:space="preserve">  Net Incurrence of Liabilities</t>
  </si>
  <si>
    <t>Net Incurrence of Liabilities</t>
  </si>
  <si>
    <t>Jan-Mar</t>
  </si>
  <si>
    <t>Oct-Dec</t>
  </si>
  <si>
    <r>
      <rPr>
        <vertAlign val="superscript"/>
        <sz val="8"/>
        <rFont val="Arial"/>
        <family val="2"/>
      </rPr>
      <t xml:space="preserve">R </t>
    </r>
    <r>
      <rPr>
        <sz val="8"/>
        <rFont val="Arial"/>
        <family val="2"/>
      </rPr>
      <t>- Revised</t>
    </r>
  </si>
  <si>
    <r>
      <rPr>
        <vertAlign val="superscript"/>
        <sz val="8"/>
        <rFont val="Arial"/>
        <family val="2"/>
      </rPr>
      <t xml:space="preserve">P </t>
    </r>
    <r>
      <rPr>
        <sz val="8"/>
        <rFont val="Arial"/>
        <family val="2"/>
      </rPr>
      <t>- Provisional</t>
    </r>
  </si>
  <si>
    <r>
      <t>Jan-Mar</t>
    </r>
    <r>
      <rPr>
        <b/>
        <vertAlign val="superscript"/>
        <sz val="10"/>
        <rFont val="Arial"/>
        <family val="2"/>
      </rPr>
      <t>R</t>
    </r>
  </si>
  <si>
    <r>
      <t>Apr-June</t>
    </r>
    <r>
      <rPr>
        <b/>
        <vertAlign val="superscript"/>
        <sz val="10"/>
        <rFont val="Arial"/>
        <family val="2"/>
      </rPr>
      <t>R</t>
    </r>
  </si>
  <si>
    <r>
      <t>Jul-Sept</t>
    </r>
    <r>
      <rPr>
        <b/>
        <vertAlign val="superscript"/>
        <sz val="10"/>
        <rFont val="Arial"/>
        <family val="2"/>
      </rPr>
      <t>P</t>
    </r>
  </si>
  <si>
    <t>2017</t>
  </si>
  <si>
    <t>2018</t>
  </si>
  <si>
    <t>TABLE 48: BALANCE OF PAYMENTS</t>
  </si>
  <si>
    <t>TABLE 48: BALANCE OF PAYMENTS SIXTH EDITION (BPM6)</t>
  </si>
  <si>
    <t>TABLE 48: BALANCE OF PAYMENTS AND BALANCE OF PAYMENTSSIXTH EDITION (BPM6)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</si>
</sst>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_)"/>
    <numFmt numFmtId="166" formatCode="0.0\ "/>
    <numFmt numFmtId="167" formatCode="#,##0.0\ "/>
  </numFmts>
  <fonts count="16" x14ac:knownFonts="1">
    <font>
      <sz val="10"/>
      <name val="Courier"/>
    </font>
    <font>
      <sz val="8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u/>
      <sz val="12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37" fontId="0" fillId="0" borderId="0"/>
    <xf numFmtId="37" fontId="15" fillId="0" borderId="0"/>
  </cellStyleXfs>
  <cellXfs count="76">
    <xf numFmtId="37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 applyAlignment="1">
      <alignment horizontal="right"/>
    </xf>
    <xf numFmtId="164" fontId="6" fillId="0" borderId="1" xfId="0" applyNumberFormat="1" applyFont="1" applyBorder="1"/>
    <xf numFmtId="164" fontId="7" fillId="0" borderId="0" xfId="0" applyNumberFormat="1" applyFont="1"/>
    <xf numFmtId="164" fontId="5" fillId="0" borderId="0" xfId="0" applyNumberFormat="1" applyFont="1"/>
    <xf numFmtId="164" fontId="7" fillId="0" borderId="2" xfId="0" quotePrefix="1" applyNumberFormat="1" applyFont="1" applyBorder="1" applyAlignment="1">
      <alignment horizontal="right"/>
    </xf>
    <xf numFmtId="164" fontId="7" fillId="0" borderId="3" xfId="0" applyNumberFormat="1" applyFont="1" applyBorder="1"/>
    <xf numFmtId="164" fontId="6" fillId="0" borderId="0" xfId="0" quotePrefix="1" applyNumberFormat="1" applyFont="1"/>
    <xf numFmtId="166" fontId="6" fillId="0" borderId="0" xfId="0" applyNumberFormat="1" applyFont="1"/>
    <xf numFmtId="165" fontId="6" fillId="0" borderId="0" xfId="0" applyNumberFormat="1" applyFont="1"/>
    <xf numFmtId="164" fontId="7" fillId="0" borderId="0" xfId="0" applyNumberFormat="1" applyFont="1" applyAlignment="1">
      <alignment horizontal="left" indent="1"/>
    </xf>
    <xf numFmtId="166" fontId="7" fillId="0" borderId="0" xfId="0" applyNumberFormat="1" applyFont="1"/>
    <xf numFmtId="165" fontId="7" fillId="0" borderId="0" xfId="0" applyNumberFormat="1" applyFont="1"/>
    <xf numFmtId="164" fontId="7" fillId="0" borderId="0" xfId="0" quotePrefix="1" applyNumberFormat="1" applyFont="1"/>
    <xf numFmtId="164" fontId="6" fillId="0" borderId="0" xfId="0" quotePrefix="1" applyNumberFormat="1" applyFont="1" applyAlignment="1">
      <alignment horizontal="left"/>
    </xf>
    <xf numFmtId="167" fontId="7" fillId="0" borderId="3" xfId="0" applyNumberFormat="1" applyFont="1" applyBorder="1"/>
    <xf numFmtId="164" fontId="7" fillId="0" borderId="3" xfId="0" applyNumberFormat="1" applyFont="1" applyBorder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Continuous" vertical="center"/>
    </xf>
    <xf numFmtId="164" fontId="6" fillId="0" borderId="6" xfId="0" applyNumberFormat="1" applyFont="1" applyBorder="1" applyAlignment="1">
      <alignment horizontal="centerContinuous" vertical="center"/>
    </xf>
    <xf numFmtId="0" fontId="7" fillId="0" borderId="4" xfId="0" applyNumberFormat="1" applyFont="1" applyBorder="1" applyAlignment="1">
      <alignment horizontal="centerContinuous" vertical="center"/>
    </xf>
    <xf numFmtId="164" fontId="7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64" fontId="6" fillId="0" borderId="8" xfId="0" applyNumberFormat="1" applyFont="1" applyBorder="1"/>
    <xf numFmtId="0" fontId="7" fillId="0" borderId="1" xfId="0" applyNumberFormat="1" applyFont="1" applyBorder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horizontal="centerContinuous" vertical="center"/>
    </xf>
    <xf numFmtId="164" fontId="7" fillId="0" borderId="1" xfId="0" quotePrefix="1" applyNumberFormat="1" applyFont="1" applyBorder="1" applyAlignment="1">
      <alignment horizontal="center"/>
    </xf>
    <xf numFmtId="0" fontId="7" fillId="0" borderId="1" xfId="0" quotePrefix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Continuous" vertical="center"/>
    </xf>
    <xf numFmtId="164" fontId="7" fillId="0" borderId="1" xfId="0" quotePrefix="1" applyNumberFormat="1" applyFont="1" applyBorder="1" applyAlignment="1">
      <alignment horizontal="center" vertical="center"/>
    </xf>
    <xf numFmtId="37" fontId="4" fillId="2" borderId="0" xfId="0" applyFont="1" applyFill="1" applyAlignment="1">
      <alignment horizontal="left"/>
    </xf>
    <xf numFmtId="37" fontId="4" fillId="2" borderId="0" xfId="0" applyFont="1" applyFill="1"/>
    <xf numFmtId="164" fontId="7" fillId="0" borderId="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Continuous" vertical="center"/>
    </xf>
    <xf numFmtId="37" fontId="6" fillId="0" borderId="0" xfId="0" applyFont="1"/>
    <xf numFmtId="37" fontId="12" fillId="2" borderId="0" xfId="0" applyFont="1" applyFill="1" applyAlignment="1">
      <alignment horizontal="justify"/>
    </xf>
    <xf numFmtId="37" fontId="6" fillId="2" borderId="0" xfId="0" applyFont="1" applyFill="1"/>
    <xf numFmtId="37" fontId="13" fillId="0" borderId="0" xfId="0" applyFont="1" applyAlignment="1">
      <alignment horizontal="left"/>
    </xf>
    <xf numFmtId="37" fontId="7" fillId="0" borderId="0" xfId="0" applyFont="1"/>
    <xf numFmtId="37" fontId="6" fillId="0" borderId="0" xfId="0" applyFont="1" applyAlignment="1">
      <alignment horizontal="left"/>
    </xf>
    <xf numFmtId="37" fontId="14" fillId="0" borderId="0" xfId="0" applyFont="1" applyAlignment="1">
      <alignment horizontal="left" vertical="top" wrapText="1"/>
    </xf>
    <xf numFmtId="164" fontId="7" fillId="0" borderId="7" xfId="0" quotePrefix="1" applyNumberFormat="1" applyFont="1" applyBorder="1" applyAlignment="1">
      <alignment horizontal="right"/>
    </xf>
    <xf numFmtId="0" fontId="7" fillId="0" borderId="8" xfId="0" quotePrefix="1" applyNumberFormat="1" applyFont="1" applyBorder="1" applyAlignment="1">
      <alignment horizontal="center" vertical="center"/>
    </xf>
    <xf numFmtId="166" fontId="7" fillId="0" borderId="3" xfId="0" applyNumberFormat="1" applyFont="1" applyBorder="1"/>
    <xf numFmtId="164" fontId="7" fillId="0" borderId="8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right"/>
    </xf>
    <xf numFmtId="165" fontId="7" fillId="2" borderId="0" xfId="0" applyNumberFormat="1" applyFont="1" applyFill="1"/>
    <xf numFmtId="164" fontId="5" fillId="0" borderId="7" xfId="0" applyNumberFormat="1" applyFont="1" applyBorder="1"/>
    <xf numFmtId="164" fontId="7" fillId="0" borderId="2" xfId="0" applyNumberFormat="1" applyFont="1" applyBorder="1"/>
    <xf numFmtId="164" fontId="3" fillId="0" borderId="0" xfId="0" applyNumberFormat="1" applyFont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37" fontId="0" fillId="0" borderId="6" xfId="0" applyBorder="1" applyAlignment="1">
      <alignment horizontal="center"/>
    </xf>
    <xf numFmtId="0" fontId="7" fillId="0" borderId="4" xfId="0" quotePrefix="1" applyNumberFormat="1" applyFont="1" applyBorder="1" applyAlignment="1">
      <alignment horizontal="center" vertical="center" wrapText="1"/>
    </xf>
    <xf numFmtId="0" fontId="7" fillId="0" borderId="5" xfId="0" quotePrefix="1" applyNumberFormat="1" applyFont="1" applyBorder="1" applyAlignment="1">
      <alignment horizontal="center" vertical="center" wrapText="1"/>
    </xf>
    <xf numFmtId="0" fontId="7" fillId="0" borderId="6" xfId="0" quotePrefix="1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37" fontId="10" fillId="2" borderId="0" xfId="0" applyFont="1" applyFill="1" applyAlignment="1">
      <alignment horizontal="center" wrapText="1"/>
    </xf>
    <xf numFmtId="37" fontId="4" fillId="2" borderId="0" xfId="0" applyFont="1" applyFill="1" applyAlignment="1">
      <alignment horizontal="left" wrapText="1"/>
    </xf>
  </cellXfs>
  <cellStyles count="2">
    <cellStyle name="Normal" xfId="0" builtinId="0"/>
    <cellStyle name="Normal 1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4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2"/>
      <sheetName val="Quarterly Adjustments"/>
      <sheetName val="Quarters"/>
      <sheetName val="BZ$  Summary"/>
      <sheetName val="Qtrly Table"/>
      <sheetName val="US$  Summary"/>
    </sheetNames>
    <sheetDataSet>
      <sheetData sheetId="0"/>
      <sheetData sheetId="1"/>
      <sheetData sheetId="2">
        <row r="9">
          <cell r="L9">
            <v>-330.64785343076773</v>
          </cell>
        </row>
        <row r="12">
          <cell r="L12">
            <v>619.42844465999997</v>
          </cell>
        </row>
        <row r="13">
          <cell r="L13">
            <v>-993.81263254791656</v>
          </cell>
        </row>
        <row r="64">
          <cell r="L64">
            <v>351.71447199825656</v>
          </cell>
        </row>
        <row r="65">
          <cell r="L65">
            <v>-259.65272564098069</v>
          </cell>
        </row>
        <row r="67">
          <cell r="L67">
            <v>36.194200232500002</v>
          </cell>
        </row>
        <row r="68">
          <cell r="L68">
            <v>-75.589739449017102</v>
          </cell>
        </row>
        <row r="166">
          <cell r="L166">
            <v>242.94003204345077</v>
          </cell>
        </row>
        <row r="167">
          <cell r="L167">
            <v>-87.924933327830431</v>
          </cell>
        </row>
        <row r="318">
          <cell r="L318">
            <v>30.215901599999999</v>
          </cell>
        </row>
        <row r="319">
          <cell r="L319">
            <v>-16.815808323163694</v>
          </cell>
        </row>
        <row r="331">
          <cell r="L331">
            <v>8.4850756545292008</v>
          </cell>
        </row>
        <row r="332">
          <cell r="L332">
            <v>-143.44738870497181</v>
          </cell>
        </row>
        <row r="336">
          <cell r="L336">
            <v>3.779404</v>
          </cell>
        </row>
        <row r="337">
          <cell r="L337">
            <v>-8.4083939999999995</v>
          </cell>
        </row>
        <row r="339">
          <cell r="L339">
            <v>4.7056716545291986</v>
          </cell>
        </row>
        <row r="340">
          <cell r="L340">
            <v>-135.03899470497183</v>
          </cell>
        </row>
        <row r="427">
          <cell r="L427">
            <v>117.67827734816063</v>
          </cell>
        </row>
        <row r="428">
          <cell r="L428">
            <v>-31.041376197844926</v>
          </cell>
        </row>
        <row r="448">
          <cell r="L448">
            <v>32.869616000000001</v>
          </cell>
        </row>
        <row r="449">
          <cell r="L449">
            <v>35.098086000000002</v>
          </cell>
        </row>
        <row r="450">
          <cell r="L450">
            <v>-2.2284699999999997</v>
          </cell>
        </row>
        <row r="484">
          <cell r="L484">
            <v>0</v>
          </cell>
        </row>
        <row r="497">
          <cell r="L497">
            <v>50.922353756479268</v>
          </cell>
        </row>
        <row r="515">
          <cell r="L515">
            <v>-3.7294449703638606E-4</v>
          </cell>
        </row>
        <row r="532">
          <cell r="L532">
            <v>248.09350886999997</v>
          </cell>
        </row>
        <row r="572">
          <cell r="L572">
            <v>1.67536587</v>
          </cell>
        </row>
        <row r="577">
          <cell r="L577">
            <v>0</v>
          </cell>
        </row>
        <row r="583">
          <cell r="L583">
            <v>14.661054070000013</v>
          </cell>
        </row>
        <row r="622">
          <cell r="L622">
            <v>-12.266638235627525</v>
          </cell>
        </row>
        <row r="794">
          <cell r="L794">
            <v>10.850447429999996</v>
          </cell>
        </row>
        <row r="809">
          <cell r="L809">
            <v>-16.157481385586969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3"/>
      <sheetName val="Quarterly Adjustments"/>
      <sheetName val="Quarters"/>
      <sheetName val="Qrtly Tables R"/>
      <sheetName val="BZ$  Summary"/>
      <sheetName val="US$  Summary"/>
    </sheetNames>
    <sheetDataSet>
      <sheetData sheetId="0"/>
      <sheetData sheetId="1"/>
      <sheetData sheetId="2">
        <row r="9">
          <cell r="J9">
            <v>-368.57296612745017</v>
          </cell>
        </row>
        <row r="12">
          <cell r="J12">
            <v>631.01536811999995</v>
          </cell>
        </row>
        <row r="13">
          <cell r="J13">
            <v>-1044.6861798299999</v>
          </cell>
        </row>
        <row r="64">
          <cell r="J64">
            <v>424.25954708167797</v>
          </cell>
        </row>
        <row r="65">
          <cell r="J65">
            <v>-281.96758081707992</v>
          </cell>
        </row>
        <row r="67">
          <cell r="J67">
            <v>44.298843142499997</v>
          </cell>
        </row>
        <row r="68">
          <cell r="J68">
            <v>-79.40055443553274</v>
          </cell>
        </row>
        <row r="166">
          <cell r="J166">
            <v>299.39227253961758</v>
          </cell>
        </row>
        <row r="167">
          <cell r="J167">
            <v>-91.663601713980057</v>
          </cell>
        </row>
        <row r="318">
          <cell r="J318">
            <v>32.20388775</v>
          </cell>
        </row>
        <row r="319">
          <cell r="J319">
            <v>-27.312960161446846</v>
          </cell>
        </row>
        <row r="331">
          <cell r="J331">
            <v>10.970859112073002</v>
          </cell>
        </row>
        <row r="332">
          <cell r="J332">
            <v>-189.92660860253451</v>
          </cell>
        </row>
        <row r="336">
          <cell r="J336">
            <v>4.9536350000000002</v>
          </cell>
        </row>
        <row r="337">
          <cell r="J337">
            <v>-10.865143999999999</v>
          </cell>
        </row>
        <row r="339">
          <cell r="J339">
            <v>6.017224112073003</v>
          </cell>
        </row>
        <row r="340">
          <cell r="J340">
            <v>-179.0614646025345</v>
          </cell>
        </row>
        <row r="427">
          <cell r="J427">
            <v>118.29840213881761</v>
          </cell>
        </row>
        <row r="428">
          <cell r="J428">
            <v>-36.536773330404316</v>
          </cell>
        </row>
        <row r="448">
          <cell r="J448">
            <v>13.27622246</v>
          </cell>
        </row>
        <row r="449">
          <cell r="J449">
            <v>15.083292</v>
          </cell>
        </row>
        <row r="450">
          <cell r="J450">
            <v>-1.8070695400000001</v>
          </cell>
        </row>
        <row r="484">
          <cell r="J484">
            <v>-0.7160648730000001</v>
          </cell>
        </row>
        <row r="497">
          <cell r="J497">
            <v>-21.849511506691037</v>
          </cell>
        </row>
        <row r="515">
          <cell r="J515">
            <v>-0.30429761924779536</v>
          </cell>
        </row>
        <row r="532">
          <cell r="J532">
            <v>158.74106328000002</v>
          </cell>
        </row>
        <row r="572">
          <cell r="J572">
            <v>1.3938258499999998</v>
          </cell>
        </row>
        <row r="577">
          <cell r="J577">
            <v>0</v>
          </cell>
        </row>
        <row r="583">
          <cell r="J583">
            <v>-19.880971680000009</v>
          </cell>
        </row>
        <row r="622">
          <cell r="J622">
            <v>246.30943997559558</v>
          </cell>
        </row>
        <row r="794">
          <cell r="J794">
            <v>60.144740850000026</v>
          </cell>
        </row>
        <row r="809">
          <cell r="J809">
            <v>-68.541480609206602</v>
          </cell>
        </row>
      </sheetData>
      <sheetData sheetId="3">
        <row r="44">
          <cell r="H44">
            <v>363.69348342665671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4"/>
      <sheetName val="Quarterly Adjustments"/>
      <sheetName val="Quarters"/>
      <sheetName val="BZ$  Summary"/>
      <sheetName val="Qrtly Tables"/>
      <sheetName val="US$  Summary"/>
    </sheetNames>
    <sheetDataSet>
      <sheetData sheetId="0"/>
      <sheetData sheetId="1"/>
      <sheetData sheetId="2">
        <row r="9">
          <cell r="J9">
            <v>-309.84750018246007</v>
          </cell>
        </row>
        <row r="12">
          <cell r="J12">
            <v>616.77524145999996</v>
          </cell>
        </row>
        <row r="13">
          <cell r="J13">
            <v>-961.3878616459333</v>
          </cell>
        </row>
        <row r="64">
          <cell r="J64">
            <v>470.61837988476066</v>
          </cell>
        </row>
        <row r="65">
          <cell r="J65">
            <v>-294.18192192150445</v>
          </cell>
        </row>
        <row r="67">
          <cell r="J67">
            <v>54.765403812500004</v>
          </cell>
        </row>
        <row r="68">
          <cell r="J68">
            <v>-89.188299000394053</v>
          </cell>
        </row>
        <row r="166">
          <cell r="J166">
            <v>336.13425770295646</v>
          </cell>
        </row>
        <row r="167">
          <cell r="J167">
            <v>-85.210805357663261</v>
          </cell>
        </row>
        <row r="318">
          <cell r="J318">
            <v>23.764600000000002</v>
          </cell>
        </row>
        <row r="319">
          <cell r="J319">
            <v>-16.329174694762752</v>
          </cell>
        </row>
        <row r="331">
          <cell r="J331">
            <v>8.6862294108897125</v>
          </cell>
        </row>
        <row r="332">
          <cell r="J332">
            <v>-242.17451025044082</v>
          </cell>
        </row>
        <row r="336">
          <cell r="J336">
            <v>4.8764000000000003</v>
          </cell>
        </row>
        <row r="337">
          <cell r="J337">
            <v>-12.429291999999998</v>
          </cell>
        </row>
        <row r="339">
          <cell r="J339">
            <v>3.8098294108897117</v>
          </cell>
        </row>
        <row r="340">
          <cell r="J340">
            <v>-229.74521825044081</v>
          </cell>
        </row>
        <row r="427">
          <cell r="J427">
            <v>121.54013562515121</v>
          </cell>
        </row>
        <row r="428">
          <cell r="J428">
            <v>-29.723192745383034</v>
          </cell>
        </row>
        <row r="448">
          <cell r="J448">
            <v>19.641197950000002</v>
          </cell>
        </row>
        <row r="449">
          <cell r="J449">
            <v>21.187912149999999</v>
          </cell>
        </row>
        <row r="450">
          <cell r="J450">
            <v>-1.5467142000000003</v>
          </cell>
        </row>
        <row r="484">
          <cell r="J484">
            <v>-0.12848799999999999</v>
          </cell>
        </row>
        <row r="497">
          <cell r="J497">
            <v>222.99233271084591</v>
          </cell>
        </row>
        <row r="515">
          <cell r="J515">
            <v>-0.49738796838163557</v>
          </cell>
        </row>
        <row r="532">
          <cell r="J532">
            <v>153.77628156000003</v>
          </cell>
        </row>
        <row r="572">
          <cell r="J572">
            <v>1.0988788600000001</v>
          </cell>
        </row>
        <row r="577">
          <cell r="J577">
            <v>0</v>
          </cell>
        </row>
        <row r="583">
          <cell r="J583">
            <v>-8.8229977399999839</v>
          </cell>
        </row>
        <row r="622">
          <cell r="J622">
            <v>-133.52818091229648</v>
          </cell>
        </row>
        <row r="794">
          <cell r="J794">
            <v>62.334572690000002</v>
          </cell>
        </row>
        <row r="809">
          <cell r="J809">
            <v>-7.0187089677078021</v>
          </cell>
        </row>
      </sheetData>
      <sheetData sheetId="3"/>
      <sheetData sheetId="4">
        <row r="46">
          <cell r="H46">
            <v>234.89043851016783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5"/>
      <sheetName val="Quarterly Adjustments"/>
      <sheetName val="Quarters"/>
      <sheetName val="BZ$  Summary"/>
      <sheetName val="Qrtly Tables"/>
      <sheetName val="US$  Summary"/>
    </sheetNames>
    <sheetDataSet>
      <sheetData sheetId="0"/>
      <sheetData sheetId="1"/>
      <sheetData sheetId="2">
        <row r="9">
          <cell r="J9">
            <v>-302.45132084799769</v>
          </cell>
        </row>
        <row r="12">
          <cell r="J12">
            <v>650.4561196300001</v>
          </cell>
        </row>
        <row r="13">
          <cell r="J13">
            <v>-1112.4403151777001</v>
          </cell>
        </row>
        <row r="64">
          <cell r="J64">
            <v>603.54915471165361</v>
          </cell>
        </row>
        <row r="65">
          <cell r="J65">
            <v>-317.58495105602793</v>
          </cell>
        </row>
        <row r="67">
          <cell r="J67">
            <v>59.431980240000001</v>
          </cell>
        </row>
        <row r="68">
          <cell r="J68">
            <v>-100.23295451118295</v>
          </cell>
        </row>
        <row r="166">
          <cell r="J166">
            <v>427.21853373940775</v>
          </cell>
        </row>
        <row r="167">
          <cell r="J167">
            <v>-83.279608702318853</v>
          </cell>
        </row>
        <row r="318">
          <cell r="J318">
            <v>35.571760999999995</v>
          </cell>
        </row>
        <row r="319">
          <cell r="J319">
            <v>-23.200754955138592</v>
          </cell>
        </row>
        <row r="331">
          <cell r="J331">
            <v>13.56189396309869</v>
          </cell>
        </row>
        <row r="332">
          <cell r="J332">
            <v>-242.41437427072978</v>
          </cell>
        </row>
        <row r="336">
          <cell r="J336">
            <v>7.5436599999999991</v>
          </cell>
        </row>
        <row r="337">
          <cell r="J337">
            <v>-11.715566290000002</v>
          </cell>
        </row>
        <row r="339">
          <cell r="J339">
            <v>6.0182339630986892</v>
          </cell>
        </row>
        <row r="340">
          <cell r="J340">
            <v>-230.69880798072978</v>
          </cell>
        </row>
        <row r="427">
          <cell r="J427">
            <v>136.7122496204129</v>
          </cell>
        </row>
        <row r="428">
          <cell r="J428">
            <v>-34.291098268705227</v>
          </cell>
        </row>
        <row r="448">
          <cell r="J448">
            <v>5.9407464800000005</v>
          </cell>
        </row>
        <row r="449">
          <cell r="J449">
            <v>7.8966449999999995</v>
          </cell>
        </row>
        <row r="450">
          <cell r="J450">
            <v>-1.9558985200000001</v>
          </cell>
        </row>
        <row r="484">
          <cell r="J484">
            <v>-1.9619802200000001</v>
          </cell>
        </row>
        <row r="497">
          <cell r="J497">
            <v>253.81693184412492</v>
          </cell>
        </row>
        <row r="515">
          <cell r="J515">
            <v>-0.44087358237204438</v>
          </cell>
        </row>
        <row r="532">
          <cell r="J532">
            <v>36.13104995999997</v>
          </cell>
        </row>
        <row r="572">
          <cell r="J572">
            <v>0.52161520000000006</v>
          </cell>
        </row>
        <row r="577">
          <cell r="J577">
            <v>-11.144680859999999</v>
          </cell>
        </row>
        <row r="583">
          <cell r="J583">
            <v>-78.288777725050011</v>
          </cell>
        </row>
        <row r="622">
          <cell r="J622">
            <v>90.024238294363698</v>
          </cell>
        </row>
        <row r="794">
          <cell r="J794">
            <v>24.394919680000029</v>
          </cell>
        </row>
        <row r="809">
          <cell r="J809">
            <v>-16.541868223068938</v>
          </cell>
        </row>
      </sheetData>
      <sheetData sheetId="3"/>
      <sheetData sheetId="4">
        <row r="46">
          <cell r="H46">
            <v>288.65752291106651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6"/>
      <sheetName val="Quarterly Adjustments"/>
      <sheetName val="Quarters"/>
      <sheetName val="Qrtly Tables"/>
      <sheetName val="BZ$  Summary"/>
      <sheetName val="US$  Summary"/>
    </sheetNames>
    <sheetDataSet>
      <sheetData sheetId="0"/>
      <sheetData sheetId="1"/>
      <sheetData sheetId="2">
        <row r="9">
          <cell r="J9">
            <v>-50.767960194546376</v>
          </cell>
        </row>
        <row r="12">
          <cell r="J12">
            <v>854.28804186000002</v>
          </cell>
        </row>
        <row r="13">
          <cell r="J13">
            <v>-1223.8595351857</v>
          </cell>
        </row>
        <row r="64">
          <cell r="J64">
            <v>725.75523410154562</v>
          </cell>
        </row>
        <row r="65">
          <cell r="J65">
            <v>-304.31986977221845</v>
          </cell>
        </row>
        <row r="67">
          <cell r="J67">
            <v>57.086868222500001</v>
          </cell>
        </row>
        <row r="68">
          <cell r="J68">
            <v>-109.12834411821552</v>
          </cell>
        </row>
        <row r="166">
          <cell r="J166">
            <v>520.15241557824561</v>
          </cell>
        </row>
        <row r="318">
          <cell r="J318">
            <v>47.648841439999998</v>
          </cell>
        </row>
        <row r="319">
          <cell r="J319">
            <v>-17.712465414567816</v>
          </cell>
        </row>
        <row r="331">
          <cell r="J331">
            <v>20.200832566225937</v>
          </cell>
        </row>
        <row r="332">
          <cell r="J332">
            <v>-270.76591907664749</v>
          </cell>
        </row>
        <row r="336">
          <cell r="J336">
            <v>11.925796999999999</v>
          </cell>
        </row>
        <row r="337">
          <cell r="J337">
            <v>-11.388545000000001</v>
          </cell>
        </row>
        <row r="339">
          <cell r="J339">
            <v>8.2750355662259345</v>
          </cell>
        </row>
        <row r="340">
          <cell r="J340">
            <v>-259.37737407664747</v>
          </cell>
        </row>
        <row r="427">
          <cell r="J427">
            <v>184.30352473018021</v>
          </cell>
        </row>
        <row r="428">
          <cell r="J428">
            <v>-36.370269417932057</v>
          </cell>
        </row>
        <row r="448">
          <cell r="J448">
            <v>18.289516410000001</v>
          </cell>
        </row>
        <row r="449">
          <cell r="J449">
            <v>20.485583539999997</v>
          </cell>
        </row>
        <row r="450">
          <cell r="J450">
            <v>-2.1960671299999999</v>
          </cell>
        </row>
        <row r="484">
          <cell r="J484">
            <v>-1.14328484</v>
          </cell>
        </row>
        <row r="497">
          <cell r="J497">
            <v>217.65708914071479</v>
          </cell>
        </row>
        <row r="515">
          <cell r="J515">
            <v>-0.51122212966097058</v>
          </cell>
        </row>
        <row r="532">
          <cell r="J532">
            <v>-42.701006000000007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-27.23061898500001</v>
          </cell>
        </row>
        <row r="622">
          <cell r="J622">
            <v>6.6275836145766363</v>
          </cell>
        </row>
        <row r="794">
          <cell r="J794">
            <v>-99.63602840999998</v>
          </cell>
        </row>
        <row r="809">
          <cell r="J809">
            <v>-20.584068606084116</v>
          </cell>
        </row>
      </sheetData>
      <sheetData sheetId="3">
        <row r="48">
          <cell r="H48">
            <v>152.6985408006305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7"/>
      <sheetName val="Quarterly Adjustments"/>
      <sheetName val="Quarters"/>
      <sheetName val="Qrtly Tables"/>
      <sheetName val="BZ$  Summary"/>
      <sheetName val="US$  Summary"/>
    </sheetNames>
    <sheetDataSet>
      <sheetData sheetId="0"/>
      <sheetData sheetId="1"/>
      <sheetData sheetId="2">
        <row r="9">
          <cell r="J9">
            <v>-104.17999491247723</v>
          </cell>
        </row>
        <row r="12">
          <cell r="J12">
            <v>851.14878746033992</v>
          </cell>
        </row>
        <row r="13">
          <cell r="J13">
            <v>-1284.0337160937702</v>
          </cell>
        </row>
        <row r="64">
          <cell r="J64">
            <v>796.15174874140143</v>
          </cell>
        </row>
        <row r="65">
          <cell r="J65">
            <v>-336.31261294279466</v>
          </cell>
        </row>
        <row r="67">
          <cell r="J67">
            <v>59.842703565805003</v>
          </cell>
        </row>
        <row r="68">
          <cell r="J68">
            <v>-113.79790569860104</v>
          </cell>
        </row>
        <row r="166">
          <cell r="J166">
            <v>577.27126822320633</v>
          </cell>
        </row>
        <row r="167">
          <cell r="J167">
            <v>-85.498008493496172</v>
          </cell>
        </row>
        <row r="318">
          <cell r="J318">
            <v>58.297563700000005</v>
          </cell>
        </row>
        <row r="319">
          <cell r="J319">
            <v>-18.313192426584607</v>
          </cell>
        </row>
        <row r="331">
          <cell r="J331">
            <v>13.933274145228333</v>
          </cell>
        </row>
        <row r="332">
          <cell r="J332">
            <v>-331.83891819013809</v>
          </cell>
        </row>
        <row r="336">
          <cell r="J336">
            <v>4.7150189999999998</v>
          </cell>
        </row>
        <row r="337">
          <cell r="J337">
            <v>-10.430718545333333</v>
          </cell>
        </row>
        <row r="339">
          <cell r="J339">
            <v>9.2182551452283334</v>
          </cell>
        </row>
        <row r="340">
          <cell r="J340">
            <v>-321.40819964480477</v>
          </cell>
        </row>
        <row r="427">
          <cell r="J427">
            <v>273.10089144148446</v>
          </cell>
        </row>
        <row r="428">
          <cell r="J428">
            <v>-86.329449474228383</v>
          </cell>
        </row>
        <row r="448">
          <cell r="J448">
            <v>8.1876996874000003</v>
          </cell>
        </row>
        <row r="449">
          <cell r="J449">
            <v>10.2329507</v>
          </cell>
        </row>
        <row r="450">
          <cell r="J450">
            <v>-2.0452510125999996</v>
          </cell>
        </row>
        <row r="484">
          <cell r="J484">
            <v>-1.9718359399999998</v>
          </cell>
        </row>
        <row r="497">
          <cell r="J497">
            <v>286.28080786716583</v>
          </cell>
        </row>
        <row r="515">
          <cell r="J515">
            <v>-0.77778953750036806</v>
          </cell>
        </row>
        <row r="532">
          <cell r="J532">
            <v>158.26878900000006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9.4083672145266917</v>
          </cell>
        </row>
        <row r="622">
          <cell r="J622">
            <v>-212.09586616890309</v>
          </cell>
        </row>
        <row r="794">
          <cell r="J794">
            <v>-45.80826673</v>
          </cell>
        </row>
        <row r="809">
          <cell r="J809">
            <v>-97.311910480211893</v>
          </cell>
        </row>
      </sheetData>
      <sheetData sheetId="3">
        <row r="49">
          <cell r="H49">
            <v>239.11247243528916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8"/>
      <sheetName val="Quarterly Adjustments"/>
      <sheetName val="Quarters"/>
      <sheetName val="Qrtly Tables"/>
      <sheetName val="BZ$  Summary"/>
      <sheetName val="US$  Summary"/>
    </sheetNames>
    <sheetDataSet>
      <sheetData sheetId="0"/>
      <sheetData sheetId="1"/>
      <sheetData sheetId="2">
        <row r="9">
          <cell r="J9">
            <v>-289.66682971909154</v>
          </cell>
        </row>
        <row r="12">
          <cell r="J12">
            <v>960.26136777721024</v>
          </cell>
        </row>
        <row r="13">
          <cell r="J13">
            <v>-1576.4785076890114</v>
          </cell>
        </row>
        <row r="64">
          <cell r="J64">
            <v>772.95788734098733</v>
          </cell>
        </row>
        <row r="65">
          <cell r="J65">
            <v>-339.15049413986776</v>
          </cell>
        </row>
        <row r="67">
          <cell r="J67">
            <v>50.01905189</v>
          </cell>
        </row>
        <row r="68">
          <cell r="J68">
            <v>-138.8814817792873</v>
          </cell>
        </row>
        <row r="166">
          <cell r="J166">
            <v>556.96147808268154</v>
          </cell>
        </row>
        <row r="167">
          <cell r="J167">
            <v>-81.562223717966106</v>
          </cell>
        </row>
        <row r="318">
          <cell r="J318">
            <v>61.997838100000003</v>
          </cell>
        </row>
        <row r="319">
          <cell r="J319">
            <v>-17.404250296492009</v>
          </cell>
        </row>
        <row r="331">
          <cell r="J331">
            <v>11.854588869402372</v>
          </cell>
        </row>
        <row r="332">
          <cell r="J332">
            <v>-342.2091374068965</v>
          </cell>
        </row>
        <row r="336">
          <cell r="J336">
            <v>4.7150189999999998</v>
          </cell>
        </row>
        <row r="337">
          <cell r="J337">
            <v>-12.530118423333333</v>
          </cell>
        </row>
        <row r="339">
          <cell r="J339">
            <v>7.1395698694023721</v>
          </cell>
        </row>
        <row r="340">
          <cell r="J340">
            <v>-329.67901898356325</v>
          </cell>
        </row>
        <row r="427">
          <cell r="J427">
            <v>282.15071314871858</v>
          </cell>
        </row>
        <row r="428">
          <cell r="J428">
            <v>-59.053247619634476</v>
          </cell>
        </row>
        <row r="448">
          <cell r="J448">
            <v>18.098413451999999</v>
          </cell>
        </row>
        <row r="449">
          <cell r="J449">
            <v>20.750124619999998</v>
          </cell>
        </row>
        <row r="450">
          <cell r="J450">
            <v>-2.6517111680000003</v>
          </cell>
        </row>
        <row r="484">
          <cell r="J484">
            <v>-5.5154987400000008</v>
          </cell>
        </row>
        <row r="497">
          <cell r="J497">
            <v>339.33689897916554</v>
          </cell>
        </row>
        <row r="515">
          <cell r="J515">
            <v>5.8201359234777614</v>
          </cell>
        </row>
        <row r="532">
          <cell r="J532">
            <v>-5.4850000000000003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-27.636031874383349</v>
          </cell>
        </row>
        <row r="622">
          <cell r="J622">
            <v>104.45781165381004</v>
          </cell>
        </row>
        <row r="794">
          <cell r="J794">
            <v>-115.80305485</v>
          </cell>
        </row>
        <row r="809">
          <cell r="J809">
            <v>-23.606844824978445</v>
          </cell>
        </row>
      </sheetData>
      <sheetData sheetId="3">
        <row r="49">
          <cell r="H49">
            <v>410.97831594207003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9"/>
      <sheetName val="Quarterly Adjustments"/>
      <sheetName val="Quarters"/>
      <sheetName val="Qrtly Tables"/>
      <sheetName val="BZ$  Summary"/>
      <sheetName val="US$  Summary"/>
      <sheetName val="Quarterly BOP 2009"/>
    </sheetNames>
    <sheetDataSet>
      <sheetData sheetId="0"/>
      <sheetData sheetId="1"/>
      <sheetData sheetId="2">
        <row r="9">
          <cell r="J9">
            <v>-131.17738258792005</v>
          </cell>
        </row>
        <row r="12">
          <cell r="J12">
            <v>766.20670961719998</v>
          </cell>
        </row>
        <row r="22">
          <cell r="J22">
            <v>-1240.2209950541001</v>
          </cell>
        </row>
        <row r="64">
          <cell r="J64">
            <v>688.76407776608175</v>
          </cell>
        </row>
        <row r="65">
          <cell r="J65">
            <v>-323.41420979528618</v>
          </cell>
        </row>
        <row r="67">
          <cell r="J67">
            <v>33.658010515000001</v>
          </cell>
        </row>
        <row r="68">
          <cell r="J68">
            <v>-109.93004645350378</v>
          </cell>
        </row>
        <row r="166">
          <cell r="J166">
            <v>512.49800557332583</v>
          </cell>
        </row>
        <row r="167">
          <cell r="J167">
            <v>-81.417344554781778</v>
          </cell>
        </row>
        <row r="318">
          <cell r="J318">
            <v>53.75201757</v>
          </cell>
        </row>
        <row r="319">
          <cell r="J319">
            <v>-16.406733225402839</v>
          </cell>
        </row>
        <row r="331">
          <cell r="J331">
            <v>8.9354002207828209</v>
          </cell>
        </row>
        <row r="332">
          <cell r="J332">
            <v>-190.22497033127075</v>
          </cell>
        </row>
        <row r="336">
          <cell r="J336">
            <v>4.7150189999999998</v>
          </cell>
        </row>
        <row r="337">
          <cell r="J337">
            <v>-11.706939579555554</v>
          </cell>
        </row>
        <row r="339">
          <cell r="J339">
            <v>4.2203812207828202</v>
          </cell>
        </row>
        <row r="340">
          <cell r="J340">
            <v>-178.5180307517152</v>
          </cell>
        </row>
        <row r="427">
          <cell r="J427">
            <v>203.78942195156182</v>
          </cell>
        </row>
        <row r="428">
          <cell r="J428">
            <v>-45.012816962889673</v>
          </cell>
        </row>
        <row r="448">
          <cell r="J448">
            <v>36.982051074000005</v>
          </cell>
        </row>
        <row r="449">
          <cell r="J449">
            <v>37.62587036</v>
          </cell>
        </row>
        <row r="450">
          <cell r="J450">
            <v>-0.64381928600000005</v>
          </cell>
        </row>
        <row r="484">
          <cell r="J484">
            <v>-0.92250087999999997</v>
          </cell>
        </row>
        <row r="497">
          <cell r="J497">
            <v>217.68017284774859</v>
          </cell>
        </row>
        <row r="515">
          <cell r="J515">
            <v>-9.0468298853236977</v>
          </cell>
        </row>
        <row r="532">
          <cell r="J532">
            <v>-10.2614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27.001876604831107</v>
          </cell>
        </row>
        <row r="622">
          <cell r="J622">
            <v>17.299593557881245</v>
          </cell>
        </row>
        <row r="794">
          <cell r="J794">
            <v>-94.506980460000023</v>
          </cell>
        </row>
        <row r="809">
          <cell r="J809">
            <v>-53.04860027121714</v>
          </cell>
        </row>
      </sheetData>
      <sheetData sheetId="3">
        <row r="49">
          <cell r="H49">
            <v>241.75091224513724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K45"/>
  <sheetViews>
    <sheetView showGridLines="0" showRuler="0" zoomScaleNormal="100" workbookViewId="0">
      <pane xSplit="1" ySplit="4" topLeftCell="B5" activePane="bottomRight" state="frozen"/>
      <selection activeCell="A2" sqref="A2"/>
      <selection pane="topRight" activeCell="B2" sqref="B2"/>
      <selection pane="bottomLeft" activeCell="A9" sqref="A9"/>
      <selection pane="bottomRight"/>
    </sheetView>
  </sheetViews>
  <sheetFormatPr defaultColWidth="9.625" defaultRowHeight="12" x14ac:dyDescent="0.15"/>
  <cols>
    <col min="1" max="1" width="30.875" style="2" customWidth="1"/>
    <col min="2" max="11" width="8.75" style="2" customWidth="1"/>
    <col min="12" max="12" width="9.625" style="2"/>
    <col min="13" max="13" width="1.625" style="2" customWidth="1"/>
    <col min="14" max="14" width="9.625" style="2"/>
    <col min="15" max="15" width="1.625" style="2" customWidth="1"/>
    <col min="16" max="16" width="9.625" style="2"/>
    <col min="17" max="17" width="1.625" style="2" customWidth="1"/>
    <col min="18" max="16384" width="9.625" style="2"/>
  </cols>
  <sheetData>
    <row r="1" spans="1:11" ht="18" customHeight="1" x14ac:dyDescent="0.15">
      <c r="A1" s="32" t="s">
        <v>133</v>
      </c>
      <c r="B1" s="36"/>
      <c r="C1" s="36"/>
      <c r="D1" s="36"/>
      <c r="E1" s="36"/>
      <c r="F1" s="36"/>
      <c r="G1" s="36"/>
      <c r="H1" s="36"/>
      <c r="I1" s="42"/>
      <c r="J1" s="42"/>
      <c r="K1" s="42"/>
    </row>
    <row r="2" spans="1:11" ht="14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4.25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7" t="s">
        <v>0</v>
      </c>
    </row>
    <row r="4" spans="1:11" ht="20.100000000000001" customHeight="1" x14ac:dyDescent="0.2">
      <c r="A4" s="8"/>
      <c r="B4" s="37" t="s">
        <v>21</v>
      </c>
      <c r="C4" s="37" t="s">
        <v>22</v>
      </c>
      <c r="D4" s="37" t="s">
        <v>23</v>
      </c>
      <c r="E4" s="37" t="s">
        <v>24</v>
      </c>
      <c r="F4" s="37" t="s">
        <v>25</v>
      </c>
      <c r="G4" s="37" t="s">
        <v>26</v>
      </c>
      <c r="H4" s="37" t="s">
        <v>27</v>
      </c>
      <c r="I4" s="37" t="s">
        <v>28</v>
      </c>
      <c r="J4" s="37" t="s">
        <v>29</v>
      </c>
      <c r="K4" s="37" t="s">
        <v>30</v>
      </c>
    </row>
    <row r="5" spans="1:11" s="3" customFormat="1" ht="18" customHeight="1" x14ac:dyDescent="0.2">
      <c r="A5" s="12" t="s">
        <v>2</v>
      </c>
      <c r="B5" s="12">
        <v>-10.4</v>
      </c>
      <c r="C5" s="12">
        <v>-16.600000000000001</v>
      </c>
      <c r="D5" s="12">
        <v>25.6</v>
      </c>
      <c r="E5" s="12">
        <v>35.9</v>
      </c>
      <c r="F5" s="12">
        <v>-9.1999999999999993</v>
      </c>
      <c r="G5" s="12">
        <v>-37.9</v>
      </c>
      <c r="H5" s="12">
        <v>44.1</v>
      </c>
      <c r="I5" s="12">
        <v>-53.3</v>
      </c>
      <c r="J5" s="12">
        <v>-58.2</v>
      </c>
      <c r="K5" s="12">
        <v>-98</v>
      </c>
    </row>
    <row r="6" spans="1:11" s="3" customFormat="1" ht="13.5" customHeight="1" x14ac:dyDescent="0.2">
      <c r="A6" s="9" t="s">
        <v>106</v>
      </c>
      <c r="B6" s="9">
        <v>-49.2</v>
      </c>
      <c r="C6" s="9">
        <v>-82</v>
      </c>
      <c r="D6" s="9">
        <v>-31.6</v>
      </c>
      <c r="E6" s="9">
        <v>-49.1</v>
      </c>
      <c r="F6" s="9">
        <v>-89.7</v>
      </c>
      <c r="G6" s="9">
        <v>-135.6</v>
      </c>
      <c r="H6" s="9">
        <v>-118</v>
      </c>
      <c r="I6" s="9">
        <v>-194.6</v>
      </c>
      <c r="J6" s="9">
        <v>-208.6</v>
      </c>
      <c r="K6" s="9">
        <v>-233.1</v>
      </c>
    </row>
    <row r="7" spans="1:11" s="3" customFormat="1" ht="13.5" customHeight="1" x14ac:dyDescent="0.2">
      <c r="A7" s="9" t="s">
        <v>107</v>
      </c>
      <c r="B7" s="9">
        <v>-1.8</v>
      </c>
      <c r="C7" s="9">
        <v>8.6</v>
      </c>
      <c r="D7" s="9">
        <v>10.9</v>
      </c>
      <c r="E7" s="9">
        <v>23.1</v>
      </c>
      <c r="F7" s="9">
        <v>33.6</v>
      </c>
      <c r="G7" s="9">
        <v>42.5</v>
      </c>
      <c r="H7" s="9">
        <v>102.7</v>
      </c>
      <c r="I7" s="9">
        <v>85.2</v>
      </c>
      <c r="J7" s="9">
        <v>89.8</v>
      </c>
      <c r="K7" s="9">
        <v>76.400000000000006</v>
      </c>
    </row>
    <row r="8" spans="1:11" ht="13.5" customHeight="1" x14ac:dyDescent="0.2">
      <c r="A8" s="6" t="s">
        <v>63</v>
      </c>
      <c r="B8" s="6">
        <v>-30.6</v>
      </c>
      <c r="C8" s="6">
        <v>-4.5999999999999996</v>
      </c>
      <c r="D8" s="6">
        <v>-27.3</v>
      </c>
      <c r="E8" s="6">
        <v>-32</v>
      </c>
      <c r="F8" s="6">
        <v>-40.5</v>
      </c>
      <c r="G8" s="6">
        <v>-47.5</v>
      </c>
      <c r="H8" s="6">
        <v>-46.5</v>
      </c>
      <c r="I8" s="6">
        <v>-55.2</v>
      </c>
      <c r="J8" s="6">
        <v>-60.3</v>
      </c>
      <c r="K8" s="6">
        <v>-61.8</v>
      </c>
    </row>
    <row r="9" spans="1:11" ht="13.5" customHeight="1" x14ac:dyDescent="0.2">
      <c r="A9" s="6" t="s">
        <v>102</v>
      </c>
      <c r="B9" s="6">
        <v>5</v>
      </c>
      <c r="C9" s="6">
        <v>4.8</v>
      </c>
      <c r="D9" s="6">
        <v>2.7</v>
      </c>
      <c r="E9" s="6">
        <v>8.1999999999999993</v>
      </c>
      <c r="F9" s="6">
        <v>8.1</v>
      </c>
      <c r="G9" s="6">
        <v>13.3</v>
      </c>
      <c r="H9" s="6">
        <v>14.2</v>
      </c>
      <c r="I9" s="6">
        <v>5.3</v>
      </c>
      <c r="J9" s="6">
        <v>7.9</v>
      </c>
      <c r="K9" s="6">
        <v>3.1</v>
      </c>
    </row>
    <row r="10" spans="1:11" ht="13.5" customHeight="1" x14ac:dyDescent="0.2">
      <c r="A10" s="6" t="s">
        <v>64</v>
      </c>
      <c r="B10" s="6">
        <v>3.8</v>
      </c>
      <c r="C10" s="6">
        <v>13.6</v>
      </c>
      <c r="D10" s="6">
        <v>23.2</v>
      </c>
      <c r="E10" s="6">
        <v>28.6</v>
      </c>
      <c r="F10" s="6">
        <v>31.1</v>
      </c>
      <c r="G10" s="6">
        <v>43.7</v>
      </c>
      <c r="H10" s="6">
        <v>75.599999999999994</v>
      </c>
      <c r="I10" s="6">
        <v>74.5</v>
      </c>
      <c r="J10" s="6">
        <v>90.6</v>
      </c>
      <c r="K10" s="6">
        <v>97.5</v>
      </c>
    </row>
    <row r="11" spans="1:11" ht="13.5" customHeight="1" x14ac:dyDescent="0.2">
      <c r="A11" s="6" t="s">
        <v>65</v>
      </c>
      <c r="B11" s="6">
        <v>-15.4</v>
      </c>
      <c r="C11" s="6">
        <v>-19.8</v>
      </c>
      <c r="D11" s="6">
        <v>-12.4</v>
      </c>
      <c r="E11" s="6">
        <v>-12.2</v>
      </c>
      <c r="F11" s="6">
        <v>-12.4</v>
      </c>
      <c r="G11" s="6">
        <v>-19.399999999999999</v>
      </c>
      <c r="H11" s="6">
        <v>-16.2</v>
      </c>
      <c r="I11" s="6">
        <v>-18.8</v>
      </c>
      <c r="J11" s="6">
        <v>-29.9</v>
      </c>
      <c r="K11" s="6">
        <v>-37.1</v>
      </c>
    </row>
    <row r="12" spans="1:11" ht="13.5" customHeight="1" x14ac:dyDescent="0.2">
      <c r="A12" s="24" t="s">
        <v>66</v>
      </c>
      <c r="B12" s="6">
        <v>-7.4</v>
      </c>
      <c r="C12" s="6">
        <v>-4.8</v>
      </c>
      <c r="D12" s="6">
        <v>-5</v>
      </c>
      <c r="E12" s="6">
        <v>-6.1</v>
      </c>
      <c r="F12" s="6">
        <v>-9.6</v>
      </c>
      <c r="G12" s="6">
        <v>-17.600000000000001</v>
      </c>
      <c r="H12" s="6">
        <v>-14.9</v>
      </c>
      <c r="I12" s="6">
        <v>-17.3</v>
      </c>
      <c r="J12" s="6">
        <v>-25.2</v>
      </c>
      <c r="K12" s="6">
        <v>-29.5</v>
      </c>
    </row>
    <row r="13" spans="1:11" ht="13.5" customHeight="1" x14ac:dyDescent="0.2">
      <c r="A13" s="24" t="s">
        <v>67</v>
      </c>
      <c r="B13" s="6">
        <v>-8</v>
      </c>
      <c r="C13" s="6">
        <v>-15</v>
      </c>
      <c r="D13" s="6">
        <v>-7.4</v>
      </c>
      <c r="E13" s="6">
        <v>-6.1</v>
      </c>
      <c r="F13" s="6">
        <v>-2.8</v>
      </c>
      <c r="G13" s="6">
        <v>-1.8</v>
      </c>
      <c r="H13" s="6">
        <v>-1.3</v>
      </c>
      <c r="I13" s="6">
        <v>-1.5</v>
      </c>
      <c r="J13" s="6">
        <v>-4.7</v>
      </c>
      <c r="K13" s="6">
        <v>-7.6</v>
      </c>
    </row>
    <row r="14" spans="1:11" ht="13.5" customHeight="1" x14ac:dyDescent="0.2">
      <c r="A14" s="6" t="s">
        <v>68</v>
      </c>
      <c r="B14" s="6">
        <v>35.4</v>
      </c>
      <c r="C14" s="6">
        <v>14.6</v>
      </c>
      <c r="D14" s="6">
        <v>24.7</v>
      </c>
      <c r="E14" s="6">
        <v>30.5</v>
      </c>
      <c r="F14" s="6">
        <v>47.3</v>
      </c>
      <c r="G14" s="6">
        <v>52.4</v>
      </c>
      <c r="H14" s="6">
        <v>75.599999999999994</v>
      </c>
      <c r="I14" s="6">
        <v>79.400000000000006</v>
      </c>
      <c r="J14" s="6">
        <v>81.5</v>
      </c>
      <c r="K14" s="6">
        <v>74.7</v>
      </c>
    </row>
    <row r="15" spans="1:11" ht="13.5" customHeight="1" x14ac:dyDescent="0.2">
      <c r="A15" s="6" t="s">
        <v>69</v>
      </c>
      <c r="B15" s="6">
        <v>33.200000000000003</v>
      </c>
      <c r="C15" s="6">
        <v>29.8</v>
      </c>
      <c r="D15" s="6">
        <v>21.6</v>
      </c>
      <c r="E15" s="6">
        <v>30.7</v>
      </c>
      <c r="F15" s="6">
        <v>36.200000000000003</v>
      </c>
      <c r="G15" s="6">
        <v>49.4</v>
      </c>
      <c r="H15" s="6">
        <v>52.8</v>
      </c>
      <c r="I15" s="6">
        <v>47</v>
      </c>
      <c r="J15" s="6">
        <v>48.1</v>
      </c>
      <c r="K15" s="6">
        <v>53.3</v>
      </c>
    </row>
    <row r="16" spans="1:11" ht="13.5" customHeight="1" x14ac:dyDescent="0.2">
      <c r="A16" s="6" t="s">
        <v>70</v>
      </c>
      <c r="B16" s="6">
        <v>2.2000000000000002</v>
      </c>
      <c r="C16" s="6">
        <v>-15.2</v>
      </c>
      <c r="D16" s="6">
        <v>3.1</v>
      </c>
      <c r="E16" s="6">
        <v>-0.2</v>
      </c>
      <c r="F16" s="6">
        <v>11.1</v>
      </c>
      <c r="G16" s="6">
        <v>3</v>
      </c>
      <c r="H16" s="6">
        <v>22.8</v>
      </c>
      <c r="I16" s="6">
        <v>32.4</v>
      </c>
      <c r="J16" s="6">
        <v>33.4</v>
      </c>
      <c r="K16" s="6">
        <v>21.4</v>
      </c>
    </row>
    <row r="17" spans="1:11" s="3" customFormat="1" ht="13.5" customHeight="1" x14ac:dyDescent="0.2">
      <c r="A17" s="9" t="s">
        <v>71</v>
      </c>
      <c r="B17" s="9">
        <v>40.6</v>
      </c>
      <c r="C17" s="9">
        <v>56.8</v>
      </c>
      <c r="D17" s="9">
        <v>46.3</v>
      </c>
      <c r="E17" s="9">
        <v>61.9</v>
      </c>
      <c r="F17" s="9">
        <v>46.9</v>
      </c>
      <c r="G17" s="9">
        <v>55.2</v>
      </c>
      <c r="H17" s="9">
        <v>59.4</v>
      </c>
      <c r="I17" s="9">
        <v>56.1</v>
      </c>
      <c r="J17" s="9">
        <v>60.6</v>
      </c>
      <c r="K17" s="9">
        <v>58.7</v>
      </c>
    </row>
    <row r="18" spans="1:11" ht="13.5" customHeight="1" x14ac:dyDescent="0.2">
      <c r="A18" s="24" t="s">
        <v>72</v>
      </c>
      <c r="B18" s="6">
        <v>8.8000000000000007</v>
      </c>
      <c r="C18" s="6">
        <v>18.8</v>
      </c>
      <c r="D18" s="6">
        <v>15.6</v>
      </c>
      <c r="E18" s="6">
        <v>31.5</v>
      </c>
      <c r="F18" s="6">
        <v>21.2</v>
      </c>
      <c r="G18" s="6">
        <v>22.5</v>
      </c>
      <c r="H18" s="6">
        <v>26.1</v>
      </c>
      <c r="I18" s="6">
        <v>25.2</v>
      </c>
      <c r="J18" s="6">
        <v>25.5</v>
      </c>
      <c r="K18" s="6">
        <v>27.7</v>
      </c>
    </row>
    <row r="19" spans="1:11" ht="13.5" customHeight="1" x14ac:dyDescent="0.2">
      <c r="A19" s="24" t="s">
        <v>70</v>
      </c>
      <c r="B19" s="6">
        <v>31.8</v>
      </c>
      <c r="C19" s="6">
        <v>38</v>
      </c>
      <c r="D19" s="6">
        <v>30.7</v>
      </c>
      <c r="E19" s="6">
        <v>30.4</v>
      </c>
      <c r="F19" s="6">
        <v>25.7</v>
      </c>
      <c r="G19" s="6">
        <v>32.700000000000003</v>
      </c>
      <c r="H19" s="6">
        <v>33.299999999999997</v>
      </c>
      <c r="I19" s="6">
        <v>30.9</v>
      </c>
      <c r="J19" s="6">
        <v>35.1</v>
      </c>
      <c r="K19" s="6">
        <v>31</v>
      </c>
    </row>
    <row r="20" spans="1:11" s="3" customFormat="1" ht="13.5" customHeight="1" x14ac:dyDescent="0.2">
      <c r="A20" s="9" t="s">
        <v>3</v>
      </c>
      <c r="B20" s="9">
        <v>-0.4</v>
      </c>
      <c r="C20" s="9">
        <v>28</v>
      </c>
      <c r="D20" s="9">
        <v>1.4</v>
      </c>
      <c r="E20" s="9">
        <v>13</v>
      </c>
      <c r="F20" s="9">
        <v>58.4</v>
      </c>
      <c r="G20" s="9">
        <v>54.4</v>
      </c>
      <c r="H20" s="9">
        <v>43.6</v>
      </c>
      <c r="I20" s="9">
        <v>44.1</v>
      </c>
      <c r="J20" s="9">
        <v>58.2</v>
      </c>
      <c r="K20" s="9">
        <v>86.6</v>
      </c>
    </row>
    <row r="21" spans="1:11" ht="13.5" customHeight="1" x14ac:dyDescent="0.2">
      <c r="A21" s="6" t="s">
        <v>62</v>
      </c>
      <c r="B21" s="6">
        <v>-7.4</v>
      </c>
      <c r="C21" s="6">
        <v>4</v>
      </c>
      <c r="D21" s="6">
        <v>9.1</v>
      </c>
      <c r="E21" s="6">
        <v>13.7</v>
      </c>
      <c r="F21" s="6">
        <v>25.7</v>
      </c>
      <c r="G21" s="6">
        <v>38.200000000000003</v>
      </c>
      <c r="H21" s="6">
        <v>34.4</v>
      </c>
      <c r="I21" s="6">
        <v>27.2</v>
      </c>
      <c r="J21" s="6">
        <v>31.2</v>
      </c>
      <c r="K21" s="6">
        <v>23.1</v>
      </c>
    </row>
    <row r="22" spans="1:11" ht="13.5" customHeight="1" x14ac:dyDescent="0.2">
      <c r="A22" s="6" t="s">
        <v>61</v>
      </c>
      <c r="B22" s="6">
        <v>7</v>
      </c>
      <c r="C22" s="6">
        <v>24</v>
      </c>
      <c r="D22" s="6">
        <v>-7.7</v>
      </c>
      <c r="E22" s="6">
        <v>-0.7</v>
      </c>
      <c r="F22" s="6">
        <v>32.700000000000003</v>
      </c>
      <c r="G22" s="6">
        <v>16.2</v>
      </c>
      <c r="H22" s="6">
        <v>9.1999999999999993</v>
      </c>
      <c r="I22" s="6">
        <v>16.899999999999999</v>
      </c>
      <c r="J22" s="6">
        <v>27</v>
      </c>
      <c r="K22" s="6">
        <v>63.5</v>
      </c>
    </row>
    <row r="23" spans="1:11" ht="13.5" customHeight="1" x14ac:dyDescent="0.2">
      <c r="A23" s="24" t="s">
        <v>72</v>
      </c>
      <c r="B23" s="6">
        <v>7.8</v>
      </c>
      <c r="C23" s="6">
        <v>29.8</v>
      </c>
      <c r="D23" s="6">
        <v>7.4</v>
      </c>
      <c r="E23" s="6">
        <v>1.1000000000000001</v>
      </c>
      <c r="F23" s="6">
        <v>19.2</v>
      </c>
      <c r="G23" s="6">
        <v>27.5</v>
      </c>
      <c r="H23" s="6">
        <v>9.1</v>
      </c>
      <c r="I23" s="6">
        <v>35.6</v>
      </c>
      <c r="J23" s="6">
        <v>24.6</v>
      </c>
      <c r="K23" s="6">
        <v>46</v>
      </c>
    </row>
    <row r="24" spans="1:11" ht="13.5" customHeight="1" x14ac:dyDescent="0.2">
      <c r="A24" s="24" t="s">
        <v>70</v>
      </c>
      <c r="B24" s="6">
        <v>-0.8</v>
      </c>
      <c r="C24" s="6">
        <v>-5.8</v>
      </c>
      <c r="D24" s="6">
        <v>-15.1</v>
      </c>
      <c r="E24" s="6">
        <v>-1.8</v>
      </c>
      <c r="F24" s="6">
        <v>13.5</v>
      </c>
      <c r="G24" s="6">
        <v>-11.3</v>
      </c>
      <c r="H24" s="6">
        <v>0.1</v>
      </c>
      <c r="I24" s="6">
        <v>-18.7</v>
      </c>
      <c r="J24" s="6">
        <v>2.4</v>
      </c>
      <c r="K24" s="6">
        <v>17.5</v>
      </c>
    </row>
    <row r="25" spans="1:11" ht="13.5" customHeight="1" x14ac:dyDescent="0.2">
      <c r="A25" s="24" t="s">
        <v>73</v>
      </c>
      <c r="B25" s="6">
        <v>5.2</v>
      </c>
      <c r="C25" s="6">
        <v>-10.6</v>
      </c>
      <c r="D25" s="6">
        <v>-10</v>
      </c>
      <c r="E25" s="6">
        <v>-2.6</v>
      </c>
      <c r="F25" s="6">
        <v>9.3000000000000007</v>
      </c>
      <c r="G25" s="6">
        <v>-22.4</v>
      </c>
      <c r="H25" s="6">
        <v>-4</v>
      </c>
      <c r="I25" s="6">
        <v>-3.7</v>
      </c>
      <c r="J25" s="6">
        <v>25.4</v>
      </c>
      <c r="K25" s="6">
        <v>14.3</v>
      </c>
    </row>
    <row r="26" spans="1:11" ht="13.5" customHeight="1" x14ac:dyDescent="0.2">
      <c r="A26" s="24" t="s">
        <v>60</v>
      </c>
      <c r="B26" s="6">
        <v>-6</v>
      </c>
      <c r="C26" s="6">
        <v>4.8</v>
      </c>
      <c r="D26" s="6">
        <v>-5.0999999999999996</v>
      </c>
      <c r="E26" s="6">
        <v>0.8</v>
      </c>
      <c r="F26" s="6">
        <v>4.2</v>
      </c>
      <c r="G26" s="6">
        <v>11.1</v>
      </c>
      <c r="H26" s="6">
        <v>4.0999999999999996</v>
      </c>
      <c r="I26" s="6">
        <v>-15</v>
      </c>
      <c r="J26" s="6">
        <v>-23</v>
      </c>
      <c r="K26" s="6">
        <v>3.2</v>
      </c>
    </row>
    <row r="27" spans="1:11" s="3" customFormat="1" ht="13.5" customHeight="1" x14ac:dyDescent="0.2">
      <c r="A27" s="9" t="s">
        <v>74</v>
      </c>
      <c r="B27" s="9">
        <v>-3.1</v>
      </c>
      <c r="C27" s="9">
        <v>8.4</v>
      </c>
      <c r="D27" s="9">
        <v>-3.7</v>
      </c>
      <c r="E27" s="9">
        <v>-28.3</v>
      </c>
      <c r="F27" s="9">
        <v>-11.9</v>
      </c>
      <c r="G27" s="9">
        <v>7.6</v>
      </c>
      <c r="H27" s="9">
        <v>-62.5</v>
      </c>
      <c r="I27" s="9">
        <v>-32.299999999999997</v>
      </c>
      <c r="J27" s="9">
        <v>2.8</v>
      </c>
      <c r="K27" s="9">
        <v>-26.4</v>
      </c>
    </row>
    <row r="28" spans="1:11" s="3" customFormat="1" ht="13.5" customHeight="1" x14ac:dyDescent="0.2">
      <c r="A28" s="9" t="s">
        <v>4</v>
      </c>
      <c r="B28" s="9">
        <v>-13.9</v>
      </c>
      <c r="C28" s="9">
        <v>9.8000000000000007</v>
      </c>
      <c r="D28" s="9">
        <v>23.3</v>
      </c>
      <c r="E28" s="9">
        <v>18.899999999999999</v>
      </c>
      <c r="F28" s="9">
        <v>37.299999999999997</v>
      </c>
      <c r="G28" s="9">
        <v>24.1</v>
      </c>
      <c r="H28" s="9">
        <v>25.2</v>
      </c>
      <c r="I28" s="9">
        <v>-41.5</v>
      </c>
      <c r="J28" s="9">
        <v>2.8</v>
      </c>
      <c r="K28" s="9">
        <v>-37.799999999999997</v>
      </c>
    </row>
    <row r="29" spans="1:11" s="3" customFormat="1" ht="13.5" customHeight="1" x14ac:dyDescent="0.2">
      <c r="A29" s="9" t="s">
        <v>75</v>
      </c>
      <c r="B29" s="9">
        <v>13.9</v>
      </c>
      <c r="C29" s="9">
        <v>-19.8</v>
      </c>
      <c r="D29" s="9">
        <v>-23.3</v>
      </c>
      <c r="E29" s="9">
        <v>-20.6</v>
      </c>
      <c r="F29" s="9">
        <v>-37.299999999999997</v>
      </c>
      <c r="G29" s="9">
        <v>-24.1</v>
      </c>
      <c r="H29" s="9">
        <v>-25.2</v>
      </c>
      <c r="I29" s="9">
        <v>41.5</v>
      </c>
      <c r="J29" s="9">
        <v>-2.8</v>
      </c>
      <c r="K29" s="9">
        <v>37.799999999999997</v>
      </c>
    </row>
    <row r="30" spans="1:11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phoneticPr fontId="0" type="noConversion"/>
  <printOptions horizontalCentered="1"/>
  <pageMargins left="0.5" right="0.5" top="0.5" bottom="0.5" header="0.5" footer="0.25"/>
  <pageSetup orientation="landscape" r:id="rId1"/>
  <headerFooter alignWithMargins="0">
    <oddHeader xml:space="preserve">&amp;C&amp;"CG Times (PCL6),Bold"&amp;12
&amp;"Century Schoolbook,Bold"&amp;11
</oddHeader>
    <oddFooter>&amp;C&amp;"Arial,Regular"1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/>
  <dimension ref="A1:K57"/>
  <sheetViews>
    <sheetView showGridLines="0" workbookViewId="0">
      <pane xSplit="1" ySplit="4" topLeftCell="B5" activePane="bottomRight" state="frozen"/>
      <selection pane="topRight" activeCell="B1" sqref="B1"/>
      <selection pane="bottomLeft" activeCell="A8" sqref="A8"/>
      <selection pane="bottomRight"/>
    </sheetView>
  </sheetViews>
  <sheetFormatPr defaultColWidth="9.625" defaultRowHeight="12" x14ac:dyDescent="0.15"/>
  <cols>
    <col min="1" max="1" width="29.875" style="2" customWidth="1"/>
    <col min="2" max="6" width="11.125" style="2" customWidth="1"/>
    <col min="7" max="7" width="8.75" style="2" customWidth="1"/>
    <col min="8" max="8" width="12.5" style="2" customWidth="1"/>
    <col min="9" max="9" width="9.5" style="2" customWidth="1"/>
    <col min="10" max="10" width="9.625" style="2" customWidth="1"/>
    <col min="11" max="11" width="6" style="2" customWidth="1"/>
    <col min="12" max="16384" width="9.625" style="2"/>
  </cols>
  <sheetData>
    <row r="1" spans="1:11" ht="18" customHeight="1" x14ac:dyDescent="0.25">
      <c r="A1" s="32" t="s">
        <v>133</v>
      </c>
      <c r="B1" s="32"/>
      <c r="C1" s="32"/>
      <c r="D1" s="32"/>
      <c r="E1" s="32"/>
      <c r="F1" s="32"/>
      <c r="G1" s="4"/>
      <c r="H1" s="4"/>
      <c r="I1" s="4"/>
      <c r="J1" s="4"/>
      <c r="K1" s="4"/>
    </row>
    <row r="2" spans="1:11" ht="14.25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25" customHeight="1" x14ac:dyDescent="0.2">
      <c r="A3" s="6"/>
      <c r="B3" s="6"/>
      <c r="C3" s="6"/>
      <c r="D3" s="6" t="s">
        <v>1</v>
      </c>
      <c r="E3" s="9"/>
      <c r="F3" s="7" t="s">
        <v>5</v>
      </c>
    </row>
    <row r="4" spans="1:11" ht="17.25" customHeight="1" x14ac:dyDescent="0.2">
      <c r="A4" s="8"/>
      <c r="B4" s="37" t="s">
        <v>31</v>
      </c>
      <c r="C4" s="37" t="s">
        <v>32</v>
      </c>
      <c r="D4" s="37" t="s">
        <v>33</v>
      </c>
      <c r="E4" s="37" t="s">
        <v>34</v>
      </c>
      <c r="F4" s="37" t="s">
        <v>35</v>
      </c>
    </row>
    <row r="5" spans="1:11" s="3" customFormat="1" ht="18" customHeight="1" x14ac:dyDescent="0.2">
      <c r="A5" s="12" t="s">
        <v>2</v>
      </c>
      <c r="B5" s="22">
        <v>-20.6</v>
      </c>
      <c r="C5" s="12">
        <v>14.8</v>
      </c>
      <c r="D5" s="12">
        <v>4.5</v>
      </c>
      <c r="E5" s="12">
        <v>-28.7</v>
      </c>
      <c r="F5" s="12">
        <v>-91.3</v>
      </c>
    </row>
    <row r="6" spans="1:11" s="3" customFormat="1" ht="13.5" customHeight="1" x14ac:dyDescent="0.2">
      <c r="A6" s="19" t="s">
        <v>106</v>
      </c>
      <c r="B6" s="9">
        <v>-153.79632000000004</v>
      </c>
      <c r="C6" s="9">
        <v>-132.33859000000007</v>
      </c>
      <c r="D6" s="9">
        <v>-116.48440999999997</v>
      </c>
      <c r="E6" s="9">
        <v>-159.06923</v>
      </c>
      <c r="F6" s="9">
        <v>-200.22684666666663</v>
      </c>
    </row>
    <row r="7" spans="1:11" ht="13.5" customHeight="1" x14ac:dyDescent="0.2">
      <c r="A7" s="13" t="s">
        <v>76</v>
      </c>
      <c r="B7" s="23" t="s">
        <v>36</v>
      </c>
      <c r="C7" s="23" t="s">
        <v>36</v>
      </c>
      <c r="D7" s="23" t="s">
        <v>36</v>
      </c>
      <c r="E7" s="6">
        <v>-140.06923000000006</v>
      </c>
      <c r="F7" s="6">
        <v>-179.92684666666662</v>
      </c>
    </row>
    <row r="8" spans="1:11" ht="13.5" customHeight="1" x14ac:dyDescent="0.2">
      <c r="A8" s="13" t="s">
        <v>77</v>
      </c>
      <c r="B8" s="23" t="s">
        <v>36</v>
      </c>
      <c r="C8" s="23" t="s">
        <v>36</v>
      </c>
      <c r="D8" s="23" t="s">
        <v>36</v>
      </c>
      <c r="E8" s="6">
        <v>-19</v>
      </c>
      <c r="F8" s="6">
        <v>-20.3</v>
      </c>
    </row>
    <row r="9" spans="1:11" s="3" customFormat="1" ht="13.5" customHeight="1" x14ac:dyDescent="0.2">
      <c r="A9" s="19" t="s">
        <v>107</v>
      </c>
      <c r="B9" s="9">
        <v>68.035572000000002</v>
      </c>
      <c r="C9" s="9">
        <v>66.771917200000047</v>
      </c>
      <c r="D9" s="9">
        <v>53.291859919999979</v>
      </c>
      <c r="E9" s="9">
        <v>59.03426131199997</v>
      </c>
      <c r="F9" s="9">
        <v>32.121504174133278</v>
      </c>
    </row>
    <row r="10" spans="1:11" ht="13.5" customHeight="1" x14ac:dyDescent="0.2">
      <c r="A10" s="6" t="s">
        <v>96</v>
      </c>
      <c r="B10" s="6">
        <v>119.26882000000003</v>
      </c>
      <c r="C10" s="6">
        <v>111.91449000000006</v>
      </c>
      <c r="D10" s="6">
        <v>106.09938999999997</v>
      </c>
      <c r="E10" s="6">
        <v>105.71714439999997</v>
      </c>
      <c r="F10" s="6">
        <v>96.425598953333292</v>
      </c>
    </row>
    <row r="11" spans="1:11" ht="13.5" customHeight="1" x14ac:dyDescent="0.2">
      <c r="A11" s="24" t="s">
        <v>78</v>
      </c>
      <c r="B11" s="6">
        <v>-50.901800000000009</v>
      </c>
      <c r="C11" s="6">
        <v>-47.349100000000007</v>
      </c>
      <c r="D11" s="6">
        <v>-49.85090000000001</v>
      </c>
      <c r="E11" s="6">
        <v>-59.994450000000015</v>
      </c>
      <c r="F11" s="6">
        <v>-60.926000000000002</v>
      </c>
    </row>
    <row r="12" spans="1:11" ht="13.5" customHeight="1" x14ac:dyDescent="0.2">
      <c r="A12" s="24" t="s">
        <v>64</v>
      </c>
      <c r="B12" s="6">
        <v>116.33600000000001</v>
      </c>
      <c r="C12" s="6">
        <v>124.55500000000001</v>
      </c>
      <c r="D12" s="6">
        <v>133.803</v>
      </c>
      <c r="E12" s="6">
        <v>157.315</v>
      </c>
      <c r="F12" s="6">
        <v>155.75963999999999</v>
      </c>
    </row>
    <row r="13" spans="1:11" ht="13.5" customHeight="1" x14ac:dyDescent="0.2">
      <c r="A13" s="24" t="s">
        <v>79</v>
      </c>
      <c r="B13" s="6">
        <v>13.465620000000001</v>
      </c>
      <c r="C13" s="6">
        <v>12.184570000000001</v>
      </c>
      <c r="D13" s="6">
        <v>3.6570700000000045</v>
      </c>
      <c r="E13" s="6">
        <v>-10.425230000000006</v>
      </c>
      <c r="F13" s="6">
        <v>-25.525640000000017</v>
      </c>
    </row>
    <row r="14" spans="1:11" ht="13.5" customHeight="1" x14ac:dyDescent="0.2">
      <c r="A14" s="24" t="s">
        <v>101</v>
      </c>
      <c r="B14" s="6">
        <v>40.369</v>
      </c>
      <c r="C14" s="6">
        <v>22.52402</v>
      </c>
      <c r="D14" s="6">
        <v>18.490219999999997</v>
      </c>
      <c r="E14" s="6">
        <v>18.821824400000001</v>
      </c>
      <c r="F14" s="6">
        <v>27.117598953333335</v>
      </c>
    </row>
    <row r="15" spans="1:11" ht="13.5" customHeight="1" x14ac:dyDescent="0.2">
      <c r="A15" s="19" t="s">
        <v>80</v>
      </c>
      <c r="B15" s="9">
        <v>-51.233247999999996</v>
      </c>
      <c r="C15" s="9">
        <v>-45.142572799999996</v>
      </c>
      <c r="D15" s="9">
        <v>-52.807530079999992</v>
      </c>
      <c r="E15" s="9">
        <v>-46.682883087999997</v>
      </c>
      <c r="F15" s="9">
        <v>-64.304094779200014</v>
      </c>
    </row>
    <row r="16" spans="1:11" ht="13.5" customHeight="1" x14ac:dyDescent="0.2">
      <c r="A16" s="6" t="s">
        <v>87</v>
      </c>
      <c r="B16" s="6">
        <v>-2.7632480000000008</v>
      </c>
      <c r="C16" s="6">
        <v>-3.0395728000000002</v>
      </c>
      <c r="D16" s="6">
        <v>-3.3435300800000007</v>
      </c>
      <c r="E16" s="6">
        <v>-3.6778830880000015</v>
      </c>
      <c r="F16" s="6">
        <v>-3.3100947792000017</v>
      </c>
    </row>
    <row r="17" spans="1:6" ht="13.5" customHeight="1" x14ac:dyDescent="0.2">
      <c r="A17" s="6" t="s">
        <v>86</v>
      </c>
      <c r="B17" s="6">
        <v>-48.47</v>
      </c>
      <c r="C17" s="6">
        <v>-42.103000000000002</v>
      </c>
      <c r="D17" s="6">
        <v>-49.463999999999992</v>
      </c>
      <c r="E17" s="6">
        <v>-43.005000000000003</v>
      </c>
      <c r="F17" s="6">
        <v>-60.994000000000007</v>
      </c>
    </row>
    <row r="18" spans="1:6" s="3" customFormat="1" ht="13.5" customHeight="1" x14ac:dyDescent="0.2">
      <c r="A18" s="19" t="s">
        <v>81</v>
      </c>
      <c r="B18" s="9">
        <v>65.162999999999997</v>
      </c>
      <c r="C18" s="9">
        <v>80.373000000000005</v>
      </c>
      <c r="D18" s="9">
        <v>67.682000000000002</v>
      </c>
      <c r="E18" s="9">
        <v>71.34</v>
      </c>
      <c r="F18" s="9">
        <v>76.853999999999999</v>
      </c>
    </row>
    <row r="19" spans="1:6" ht="13.5" customHeight="1" x14ac:dyDescent="0.2">
      <c r="A19" s="6" t="s">
        <v>88</v>
      </c>
      <c r="B19" s="6">
        <v>29.546999999999997</v>
      </c>
      <c r="C19" s="6">
        <v>32.54</v>
      </c>
      <c r="D19" s="6">
        <v>21.135999999999999</v>
      </c>
      <c r="E19" s="6">
        <v>19.501999999999999</v>
      </c>
      <c r="F19" s="6">
        <v>17.908000000000001</v>
      </c>
    </row>
    <row r="20" spans="1:6" ht="13.5" customHeight="1" x14ac:dyDescent="0.2">
      <c r="A20" s="6" t="s">
        <v>89</v>
      </c>
      <c r="B20" s="6">
        <v>35.616</v>
      </c>
      <c r="C20" s="6">
        <v>47.833000000000006</v>
      </c>
      <c r="D20" s="6">
        <v>46.545999999999999</v>
      </c>
      <c r="E20" s="6">
        <v>51.838000000000001</v>
      </c>
      <c r="F20" s="6">
        <v>58.945999999999991</v>
      </c>
    </row>
    <row r="21" spans="1:6" s="3" customFormat="1" ht="13.5" customHeight="1" x14ac:dyDescent="0.2">
      <c r="A21" s="19" t="s">
        <v>3</v>
      </c>
      <c r="B21" s="9">
        <v>-8.1</v>
      </c>
      <c r="C21" s="9">
        <v>-5.0999999999999996</v>
      </c>
      <c r="D21" s="9">
        <v>-4.3</v>
      </c>
      <c r="E21" s="9">
        <v>-6.7</v>
      </c>
      <c r="F21" s="9">
        <v>-5</v>
      </c>
    </row>
    <row r="22" spans="1:6" ht="13.5" customHeight="1" x14ac:dyDescent="0.2">
      <c r="A22" s="6" t="s">
        <v>90</v>
      </c>
      <c r="B22" s="6">
        <v>-8.1050000000000004</v>
      </c>
      <c r="C22" s="6">
        <v>-5.1179999999999994</v>
      </c>
      <c r="D22" s="6">
        <v>-4.3250000000000002</v>
      </c>
      <c r="E22" s="6">
        <v>-6.7409999999999997</v>
      </c>
      <c r="F22" s="6">
        <v>-4.9819999999999993</v>
      </c>
    </row>
    <row r="23" spans="1:6" ht="13.5" customHeight="1" x14ac:dyDescent="0.2">
      <c r="A23" s="6" t="s">
        <v>91</v>
      </c>
      <c r="B23" s="6"/>
      <c r="C23" s="6"/>
      <c r="D23" s="6"/>
      <c r="E23" s="6"/>
      <c r="F23" s="6"/>
    </row>
    <row r="24" spans="1:6" ht="13.5" customHeight="1" x14ac:dyDescent="0.2">
      <c r="A24" s="6" t="s">
        <v>92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s="3" customFormat="1" ht="13.5" customHeight="1" x14ac:dyDescent="0.2">
      <c r="A25" s="9" t="s">
        <v>9</v>
      </c>
      <c r="B25" s="9">
        <v>66.5</v>
      </c>
      <c r="C25" s="9">
        <v>-46.5</v>
      </c>
      <c r="D25" s="9">
        <v>1.9000000000000057</v>
      </c>
      <c r="E25" s="9">
        <v>76</v>
      </c>
      <c r="F25" s="9">
        <v>48.2</v>
      </c>
    </row>
    <row r="26" spans="1:6" ht="13.5" customHeight="1" x14ac:dyDescent="0.2">
      <c r="A26" s="6" t="s">
        <v>93</v>
      </c>
      <c r="B26" s="6">
        <v>37.628</v>
      </c>
      <c r="C26" s="6">
        <v>36.466999999999999</v>
      </c>
      <c r="D26" s="6">
        <v>21.832999999999998</v>
      </c>
      <c r="E26" s="6">
        <v>16.092000000000002</v>
      </c>
      <c r="F26" s="6">
        <v>28.930999999999994</v>
      </c>
    </row>
    <row r="27" spans="1:6" ht="13.5" customHeight="1" x14ac:dyDescent="0.2">
      <c r="A27" s="6" t="s">
        <v>94</v>
      </c>
      <c r="B27" s="6">
        <v>12.581</v>
      </c>
      <c r="C27" s="6">
        <v>7.4279999999999999</v>
      </c>
      <c r="D27" s="6">
        <v>20.146000000000001</v>
      </c>
      <c r="E27" s="6">
        <v>20.23</v>
      </c>
      <c r="F27" s="6">
        <v>25</v>
      </c>
    </row>
    <row r="28" spans="1:6" ht="13.5" customHeight="1" x14ac:dyDescent="0.2">
      <c r="A28" s="6" t="s">
        <v>95</v>
      </c>
      <c r="B28" s="6">
        <v>16.254999999999999</v>
      </c>
      <c r="C28" s="6">
        <v>-90.463000000000022</v>
      </c>
      <c r="D28" s="6">
        <v>-40.071000000000026</v>
      </c>
      <c r="E28" s="6">
        <v>39.692999999999984</v>
      </c>
      <c r="F28" s="6">
        <v>-5.7139999999999986</v>
      </c>
    </row>
    <row r="29" spans="1:6" ht="13.5" customHeight="1" x14ac:dyDescent="0.2">
      <c r="A29" s="24" t="s">
        <v>82</v>
      </c>
      <c r="B29" s="6">
        <v>17.676000000000002</v>
      </c>
      <c r="C29" s="6">
        <v>-5.1410000000000053</v>
      </c>
      <c r="D29" s="6">
        <v>38.882999999999988</v>
      </c>
      <c r="E29" s="6">
        <v>22.502999999999993</v>
      </c>
      <c r="F29" s="6">
        <v>25.707999999999998</v>
      </c>
    </row>
    <row r="30" spans="1:6" ht="13.5" customHeight="1" x14ac:dyDescent="0.2">
      <c r="A30" s="24" t="s">
        <v>83</v>
      </c>
      <c r="B30" s="6">
        <v>-0.52</v>
      </c>
      <c r="C30" s="6">
        <v>0.64800000000000002</v>
      </c>
      <c r="D30" s="6">
        <v>0.5</v>
      </c>
      <c r="E30" s="6">
        <v>0.4</v>
      </c>
      <c r="F30" s="6">
        <v>0</v>
      </c>
    </row>
    <row r="31" spans="1:6" ht="13.5" customHeight="1" x14ac:dyDescent="0.2">
      <c r="A31" s="24" t="s">
        <v>84</v>
      </c>
      <c r="B31" s="6">
        <v>-0.21699999999999875</v>
      </c>
      <c r="C31" s="6">
        <v>-27.512000000000008</v>
      </c>
      <c r="D31" s="6">
        <v>-36.869</v>
      </c>
      <c r="E31" s="6">
        <v>14.950999999999997</v>
      </c>
      <c r="F31" s="6">
        <v>10.109</v>
      </c>
    </row>
    <row r="32" spans="1:6" ht="13.5" customHeight="1" x14ac:dyDescent="0.2">
      <c r="A32" s="24" t="s">
        <v>85</v>
      </c>
      <c r="B32" s="6">
        <v>-0.68400000000000283</v>
      </c>
      <c r="C32" s="6">
        <v>-58.457999999999998</v>
      </c>
      <c r="D32" s="6">
        <v>-42.585000000000001</v>
      </c>
      <c r="E32" s="6">
        <v>1.8390000000000057</v>
      </c>
      <c r="F32" s="6">
        <v>-41.530999999999985</v>
      </c>
    </row>
    <row r="33" spans="1:6" s="3" customFormat="1" ht="13.5" customHeight="1" x14ac:dyDescent="0.2">
      <c r="A33" s="9" t="s">
        <v>74</v>
      </c>
      <c r="B33" s="9">
        <v>-46.4</v>
      </c>
      <c r="C33" s="9">
        <v>43</v>
      </c>
      <c r="D33" s="9">
        <v>39.616999999999976</v>
      </c>
      <c r="E33" s="9">
        <v>-38.503999999999948</v>
      </c>
      <c r="F33" s="9">
        <v>17.26199999999994</v>
      </c>
    </row>
    <row r="34" spans="1:6" s="3" customFormat="1" ht="13.5" customHeight="1" x14ac:dyDescent="0.2">
      <c r="A34" s="9" t="s">
        <v>4</v>
      </c>
      <c r="B34" s="9">
        <v>-8.6</v>
      </c>
      <c r="C34" s="9">
        <v>6.2</v>
      </c>
      <c r="D34" s="9">
        <v>41.716999999999985</v>
      </c>
      <c r="E34" s="9">
        <v>2.0960000000000036</v>
      </c>
      <c r="F34" s="9">
        <v>-30.837999999999997</v>
      </c>
    </row>
    <row r="35" spans="1:6" s="3" customFormat="1" ht="13.5" customHeight="1" x14ac:dyDescent="0.2">
      <c r="A35" s="9" t="s">
        <v>10</v>
      </c>
      <c r="B35" s="9">
        <v>8.6</v>
      </c>
      <c r="C35" s="9">
        <v>-6.2</v>
      </c>
      <c r="D35" s="9">
        <v>-41.716999999999985</v>
      </c>
      <c r="E35" s="9">
        <v>-2.0960000000000036</v>
      </c>
      <c r="F35" s="9">
        <v>30.837999999999997</v>
      </c>
    </row>
    <row r="36" spans="1:6" ht="12" customHeight="1" x14ac:dyDescent="0.2">
      <c r="A36" s="1"/>
      <c r="B36" s="1"/>
      <c r="C36" s="1"/>
      <c r="D36" s="1"/>
      <c r="E36" s="1"/>
    </row>
    <row r="37" spans="1:6" ht="12" customHeight="1" x14ac:dyDescent="0.2">
      <c r="A37" s="1"/>
      <c r="B37" s="1"/>
      <c r="C37" s="1"/>
      <c r="D37" s="1"/>
      <c r="E37" s="1"/>
    </row>
    <row r="38" spans="1:6" ht="12.75" x14ac:dyDescent="0.2">
      <c r="A38" s="1"/>
      <c r="B38" s="1"/>
      <c r="C38" s="1"/>
      <c r="D38" s="1"/>
      <c r="E38" s="1"/>
    </row>
    <row r="39" spans="1:6" ht="12.75" x14ac:dyDescent="0.2">
      <c r="A39" s="1"/>
      <c r="B39" s="1"/>
      <c r="C39" s="1"/>
      <c r="D39" s="1"/>
      <c r="E39" s="1"/>
    </row>
    <row r="40" spans="1:6" ht="12.75" x14ac:dyDescent="0.2">
      <c r="A40" s="1"/>
      <c r="B40" s="1"/>
      <c r="C40" s="1"/>
      <c r="D40" s="1"/>
      <c r="E40" s="1"/>
    </row>
    <row r="41" spans="1:6" ht="12.75" x14ac:dyDescent="0.2">
      <c r="A41" s="1"/>
      <c r="B41" s="1"/>
      <c r="C41" s="1"/>
      <c r="D41" s="1"/>
      <c r="E41" s="1"/>
    </row>
    <row r="42" spans="1:6" ht="12.75" x14ac:dyDescent="0.2">
      <c r="A42" s="1"/>
      <c r="B42" s="1"/>
      <c r="C42" s="1"/>
      <c r="D42" s="1"/>
      <c r="E42" s="1"/>
    </row>
    <row r="43" spans="1:6" ht="12.75" x14ac:dyDescent="0.2">
      <c r="A43" s="1"/>
      <c r="B43" s="1"/>
      <c r="C43" s="1"/>
      <c r="D43" s="1"/>
      <c r="E43" s="1"/>
    </row>
    <row r="44" spans="1:6" ht="12.75" x14ac:dyDescent="0.2">
      <c r="A44" s="1"/>
      <c r="B44" s="1"/>
      <c r="C44" s="1"/>
      <c r="D44" s="1"/>
      <c r="E44" s="1"/>
    </row>
    <row r="45" spans="1:6" ht="12.75" x14ac:dyDescent="0.2">
      <c r="A45" s="1"/>
      <c r="B45" s="1"/>
      <c r="C45" s="1"/>
      <c r="D45" s="1"/>
      <c r="E45" s="1"/>
    </row>
    <row r="46" spans="1:6" ht="12.75" x14ac:dyDescent="0.2">
      <c r="A46" s="1"/>
      <c r="B46" s="1"/>
      <c r="C46" s="1"/>
      <c r="D46" s="1"/>
      <c r="E46" s="1"/>
    </row>
    <row r="47" spans="1:6" ht="12.75" x14ac:dyDescent="0.2">
      <c r="A47" s="1"/>
      <c r="B47" s="1"/>
      <c r="C47" s="1"/>
      <c r="D47" s="1"/>
      <c r="E47" s="1"/>
    </row>
    <row r="48" spans="1:6" ht="12.75" x14ac:dyDescent="0.2">
      <c r="A48" s="1"/>
      <c r="B48" s="1"/>
      <c r="C48" s="1"/>
      <c r="D48" s="1"/>
      <c r="E48" s="1"/>
    </row>
    <row r="49" spans="1:5" ht="12.75" x14ac:dyDescent="0.2">
      <c r="A49" s="1"/>
      <c r="B49" s="1"/>
      <c r="C49" s="1"/>
      <c r="D49" s="1"/>
      <c r="E49" s="1"/>
    </row>
    <row r="50" spans="1:5" ht="12.75" x14ac:dyDescent="0.2">
      <c r="A50" s="1"/>
      <c r="B50" s="1"/>
      <c r="C50" s="1"/>
      <c r="D50" s="1"/>
      <c r="E50" s="1"/>
    </row>
    <row r="51" spans="1:5" ht="12.75" x14ac:dyDescent="0.2">
      <c r="A51" s="1"/>
      <c r="B51" s="1"/>
      <c r="C51" s="1"/>
      <c r="D51" s="1"/>
      <c r="E51" s="1"/>
    </row>
    <row r="52" spans="1:5" ht="12.75" x14ac:dyDescent="0.2">
      <c r="A52" s="1"/>
      <c r="B52" s="1"/>
      <c r="C52" s="1"/>
      <c r="D52" s="1"/>
      <c r="E52" s="1"/>
    </row>
    <row r="53" spans="1:5" ht="12.75" x14ac:dyDescent="0.2">
      <c r="A53" s="1"/>
      <c r="B53" s="1"/>
      <c r="C53" s="1"/>
      <c r="D53" s="1"/>
      <c r="E53" s="1"/>
    </row>
    <row r="54" spans="1:5" ht="12.75" x14ac:dyDescent="0.2">
      <c r="A54" s="1"/>
      <c r="B54" s="1"/>
      <c r="C54" s="1"/>
      <c r="D54" s="1"/>
      <c r="E54" s="1"/>
    </row>
    <row r="55" spans="1:5" ht="12.75" x14ac:dyDescent="0.2">
      <c r="A55" s="1"/>
      <c r="B55" s="1"/>
      <c r="C55" s="1"/>
      <c r="D55" s="1"/>
      <c r="E55" s="1"/>
    </row>
    <row r="56" spans="1:5" ht="12.75" x14ac:dyDescent="0.2">
      <c r="A56" s="1"/>
      <c r="B56" s="1"/>
      <c r="C56" s="1"/>
      <c r="D56" s="1"/>
      <c r="E56" s="1"/>
    </row>
    <row r="57" spans="1:5" ht="12.75" x14ac:dyDescent="0.2">
      <c r="A57" s="1"/>
      <c r="B57" s="1"/>
      <c r="C57" s="1"/>
      <c r="D57" s="1"/>
      <c r="E57" s="1"/>
    </row>
  </sheetData>
  <phoneticPr fontId="0" type="noConversion"/>
  <printOptions horizontalCentered="1"/>
  <pageMargins left="0.5" right="0.5" top="0.5" bottom="0.5" header="0.5" footer="0.25"/>
  <pageSetup firstPageNumber="2" orientation="portrait" useFirstPageNumber="1" r:id="rId1"/>
  <headerFooter>
    <oddHeader xml:space="preserve">&amp;C&amp;"CG Times (PCL6),Bold"&amp;12
&amp;"Century Schoolbook,Bold"&amp;11
</oddHeader>
    <oddFooter>&amp;C&amp;"Arial,Regular"2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43"/>
  <sheetViews>
    <sheetView showGridLines="0" zoomScaleNormal="100" workbookViewId="0">
      <pane xSplit="1" ySplit="4" topLeftCell="C23" activePane="bottomRight" state="frozen"/>
      <selection activeCell="A2" sqref="A2"/>
      <selection pane="topRight" activeCell="B2" sqref="B2"/>
      <selection pane="bottomLeft" activeCell="A8" sqref="A8"/>
      <selection pane="bottomRight" sqref="A1:L1"/>
    </sheetView>
  </sheetViews>
  <sheetFormatPr defaultRowHeight="12" x14ac:dyDescent="0.15"/>
  <cols>
    <col min="1" max="1" width="37.125" style="2" bestFit="1" customWidth="1"/>
    <col min="2" max="12" width="8.625" style="2" customWidth="1"/>
    <col min="13" max="16384" width="9" style="2"/>
  </cols>
  <sheetData>
    <row r="1" spans="1:12" ht="18" customHeight="1" x14ac:dyDescent="0.15">
      <c r="A1" s="61" t="s">
        <v>133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4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0" customFormat="1" ht="14.25" customHeight="1" x14ac:dyDescent="0.2">
      <c r="A3" s="6"/>
      <c r="B3" s="6"/>
      <c r="F3" s="11"/>
      <c r="G3" s="7"/>
      <c r="H3" s="7"/>
      <c r="J3" s="11"/>
      <c r="L3" s="7" t="s">
        <v>0</v>
      </c>
    </row>
    <row r="4" spans="1:12" s="10" customFormat="1" ht="17.25" customHeight="1" x14ac:dyDescent="0.2">
      <c r="A4" s="8"/>
      <c r="B4" s="34" t="s">
        <v>37</v>
      </c>
      <c r="C4" s="34" t="s">
        <v>38</v>
      </c>
      <c r="D4" s="34" t="s">
        <v>39</v>
      </c>
      <c r="E4" s="34" t="s">
        <v>40</v>
      </c>
      <c r="F4" s="34" t="s">
        <v>43</v>
      </c>
      <c r="G4" s="34" t="s">
        <v>44</v>
      </c>
      <c r="H4" s="34" t="s">
        <v>45</v>
      </c>
      <c r="I4" s="34" t="s">
        <v>46</v>
      </c>
      <c r="J4" s="34" t="s">
        <v>47</v>
      </c>
      <c r="K4" s="34" t="s">
        <v>48</v>
      </c>
      <c r="L4" s="35" t="s">
        <v>49</v>
      </c>
    </row>
    <row r="5" spans="1:12" s="10" customFormat="1" ht="18" customHeight="1" x14ac:dyDescent="0.2">
      <c r="A5" s="12" t="s">
        <v>2</v>
      </c>
      <c r="B5" s="21">
        <v>-145.58418976999994</v>
      </c>
      <c r="C5" s="21">
        <v>-323.14317818749998</v>
      </c>
      <c r="D5" s="21">
        <v>-380.73051952746891</v>
      </c>
      <c r="E5" s="21">
        <f>[1]Quarters!$L$9</f>
        <v>-330.64785343076773</v>
      </c>
      <c r="F5" s="21">
        <f>[2]Quarters!$J$9</f>
        <v>-368.57296612745017</v>
      </c>
      <c r="G5" s="21">
        <f>[3]Quarters!$J$9</f>
        <v>-309.84750018246007</v>
      </c>
      <c r="H5" s="21">
        <f>[4]Quarters!$J$9</f>
        <v>-302.45132084799769</v>
      </c>
      <c r="I5" s="21">
        <f>[5]Quarters!$J$9</f>
        <v>-50.767960194546376</v>
      </c>
      <c r="J5" s="21">
        <f>[6]Quarters!$J$9</f>
        <v>-104.17999491247723</v>
      </c>
      <c r="K5" s="21">
        <f>[7]Quarters!$J$9</f>
        <v>-289.66682971909154</v>
      </c>
      <c r="L5" s="21">
        <f>[8]Quarters!$J$9</f>
        <v>-131.17738258792005</v>
      </c>
    </row>
    <row r="6" spans="1:12" s="10" customFormat="1" ht="13.5" customHeight="1" x14ac:dyDescent="0.2">
      <c r="A6" s="13" t="s">
        <v>51</v>
      </c>
      <c r="B6" s="14">
        <v>523.00530834000006</v>
      </c>
      <c r="C6" s="14">
        <v>563.58771400000001</v>
      </c>
      <c r="D6" s="14">
        <v>538.14115030000005</v>
      </c>
      <c r="E6" s="14">
        <f>[1]Quarters!$L$12</f>
        <v>619.42844465999997</v>
      </c>
      <c r="F6" s="14">
        <f>[2]Quarters!$J$12</f>
        <v>631.01536811999995</v>
      </c>
      <c r="G6" s="14">
        <f>[3]Quarters!$J$12</f>
        <v>616.77524145999996</v>
      </c>
      <c r="H6" s="14">
        <f>[4]Quarters!$J$12</f>
        <v>650.4561196300001</v>
      </c>
      <c r="I6" s="14">
        <f>[5]Quarters!J12</f>
        <v>854.28804186000002</v>
      </c>
      <c r="J6" s="14">
        <f>[6]Quarters!J12</f>
        <v>851.14878746033992</v>
      </c>
      <c r="K6" s="14">
        <f>[7]Quarters!$J$12</f>
        <v>960.26136777721024</v>
      </c>
      <c r="L6" s="14">
        <f>[8]Quarters!$J$12</f>
        <v>766.20670961719998</v>
      </c>
    </row>
    <row r="7" spans="1:12" s="10" customFormat="1" ht="13.5" customHeight="1" x14ac:dyDescent="0.2">
      <c r="A7" s="13" t="s">
        <v>52</v>
      </c>
      <c r="B7" s="14">
        <v>-751.58610229074998</v>
      </c>
      <c r="C7" s="14">
        <v>-956.88126262150001</v>
      </c>
      <c r="D7" s="14">
        <v>-956.10133879474995</v>
      </c>
      <c r="E7" s="14">
        <f>[1]Quarters!$L$13</f>
        <v>-993.81263254791656</v>
      </c>
      <c r="F7" s="14">
        <f>[2]Quarters!$J$13</f>
        <v>-1044.6861798299999</v>
      </c>
      <c r="G7" s="14">
        <f>[3]Quarters!$J$13</f>
        <v>-961.3878616459333</v>
      </c>
      <c r="H7" s="14">
        <f>[4]Quarters!$J$13</f>
        <v>-1112.4403151777001</v>
      </c>
      <c r="I7" s="14">
        <f>[5]Quarters!J13</f>
        <v>-1223.8595351857</v>
      </c>
      <c r="J7" s="14">
        <f>[6]Quarters!J13</f>
        <v>-1284.0337160937702</v>
      </c>
      <c r="K7" s="14">
        <f>[7]Quarters!$J$13</f>
        <v>-1576.4785076890114</v>
      </c>
      <c r="L7" s="14">
        <f>[8]Quarters!$J$22</f>
        <v>-1240.2209950541001</v>
      </c>
    </row>
    <row r="8" spans="1:12" s="10" customFormat="1" ht="13.5" customHeight="1" x14ac:dyDescent="0.2">
      <c r="A8" s="16" t="s">
        <v>55</v>
      </c>
      <c r="B8" s="17">
        <v>-228.58079395074992</v>
      </c>
      <c r="C8" s="17">
        <v>-393.29354862150001</v>
      </c>
      <c r="D8" s="17">
        <v>-417.9601884947499</v>
      </c>
      <c r="E8" s="17">
        <f t="shared" ref="E8:L8" si="0">(E6+E7)</f>
        <v>-374.3841878879166</v>
      </c>
      <c r="F8" s="17">
        <f t="shared" si="0"/>
        <v>-413.67081170999995</v>
      </c>
      <c r="G8" s="17">
        <f t="shared" si="0"/>
        <v>-344.61262018593334</v>
      </c>
      <c r="H8" s="17">
        <f t="shared" si="0"/>
        <v>-461.98419554769998</v>
      </c>
      <c r="I8" s="17">
        <f t="shared" si="0"/>
        <v>-369.57149332569998</v>
      </c>
      <c r="J8" s="17">
        <f t="shared" si="0"/>
        <v>-432.88492863343026</v>
      </c>
      <c r="K8" s="17">
        <f t="shared" si="0"/>
        <v>-616.21713991180115</v>
      </c>
      <c r="L8" s="17">
        <f t="shared" si="0"/>
        <v>-474.01428543690008</v>
      </c>
    </row>
    <row r="9" spans="1:12" s="10" customFormat="1" ht="13.5" customHeight="1" x14ac:dyDescent="0.2">
      <c r="A9" s="19" t="s">
        <v>11</v>
      </c>
      <c r="B9" s="17">
        <v>284.51631911999999</v>
      </c>
      <c r="C9" s="17">
        <v>298.35603019249999</v>
      </c>
      <c r="D9" s="17">
        <v>332.62692426405204</v>
      </c>
      <c r="E9" s="17">
        <f>[1]Quarters!$L$64</f>
        <v>351.71447199825656</v>
      </c>
      <c r="F9" s="17">
        <f>[2]Quarters!$J$64</f>
        <v>424.25954708167797</v>
      </c>
      <c r="G9" s="17">
        <f>[3]Quarters!$J$64</f>
        <v>470.61837988476066</v>
      </c>
      <c r="H9" s="17">
        <f>[4]Quarters!$J$64</f>
        <v>603.54915471165361</v>
      </c>
      <c r="I9" s="17">
        <f>[5]Quarters!$J$64</f>
        <v>725.75523410154562</v>
      </c>
      <c r="J9" s="17">
        <f>[6]Quarters!$J$64</f>
        <v>796.15174874140143</v>
      </c>
      <c r="K9" s="17">
        <f>[7]Quarters!$J$64</f>
        <v>772.95788734098733</v>
      </c>
      <c r="L9" s="17">
        <f>[8]Quarters!$J$64</f>
        <v>688.76407776608175</v>
      </c>
    </row>
    <row r="10" spans="1:12" s="10" customFormat="1" ht="13.5" customHeight="1" x14ac:dyDescent="0.2">
      <c r="A10" s="13" t="s">
        <v>6</v>
      </c>
      <c r="B10" s="14">
        <v>17.07441025</v>
      </c>
      <c r="C10" s="14">
        <v>21.615907902500002</v>
      </c>
      <c r="D10" s="14">
        <v>23.698901847000002</v>
      </c>
      <c r="E10" s="14">
        <f>[1]Quarters!$L$67</f>
        <v>36.194200232500002</v>
      </c>
      <c r="F10" s="14">
        <f>[2]Quarters!$J$67</f>
        <v>44.298843142499997</v>
      </c>
      <c r="G10" s="14">
        <f>[3]Quarters!$J$67</f>
        <v>54.765403812500004</v>
      </c>
      <c r="H10" s="14">
        <f>[4]Quarters!$J$67</f>
        <v>59.431980240000001</v>
      </c>
      <c r="I10" s="14">
        <f>[5]Quarters!$J$67</f>
        <v>57.086868222500001</v>
      </c>
      <c r="J10" s="14">
        <f>[6]Quarters!$J$67</f>
        <v>59.842703565805003</v>
      </c>
      <c r="K10" s="14">
        <f>[7]Quarters!$J$67</f>
        <v>50.01905189</v>
      </c>
      <c r="L10" s="14">
        <f>[8]Quarters!$J$67</f>
        <v>33.658010515000001</v>
      </c>
    </row>
    <row r="11" spans="1:12" s="10" customFormat="1" ht="13.5" customHeight="1" x14ac:dyDescent="0.2">
      <c r="A11" s="13" t="s">
        <v>7</v>
      </c>
      <c r="B11" s="14">
        <v>201.51787987</v>
      </c>
      <c r="C11" s="14">
        <v>221.35434293999998</v>
      </c>
      <c r="D11" s="14">
        <v>222.21204064368806</v>
      </c>
      <c r="E11" s="14">
        <f>[1]Quarters!$L$166</f>
        <v>242.94003204345077</v>
      </c>
      <c r="F11" s="14">
        <f>[2]Quarters!$J$166</f>
        <v>299.39227253961758</v>
      </c>
      <c r="G11" s="14">
        <f>[3]Quarters!$J$166</f>
        <v>336.13425770295646</v>
      </c>
      <c r="H11" s="14">
        <f>[4]Quarters!$J$166</f>
        <v>427.21853373940775</v>
      </c>
      <c r="I11" s="14">
        <f>[5]Quarters!$J$166</f>
        <v>520.15241557824561</v>
      </c>
      <c r="J11" s="14">
        <f>[6]Quarters!$J$166</f>
        <v>577.27126822320633</v>
      </c>
      <c r="K11" s="14">
        <f>[7]Quarters!$J$166</f>
        <v>556.96147808268154</v>
      </c>
      <c r="L11" s="14">
        <f>[8]Quarters!$J$166</f>
        <v>512.49800557332583</v>
      </c>
    </row>
    <row r="12" spans="1:12" s="10" customFormat="1" ht="13.5" customHeight="1" x14ac:dyDescent="0.2">
      <c r="A12" s="13" t="s">
        <v>98</v>
      </c>
      <c r="B12" s="14">
        <v>41.329295000000016</v>
      </c>
      <c r="C12" s="14">
        <v>26.824356350000009</v>
      </c>
      <c r="D12" s="14">
        <v>40.499840983363974</v>
      </c>
      <c r="E12" s="14">
        <f>(E9-E10-E11-E13)</f>
        <v>42.364338122305782</v>
      </c>
      <c r="F12" s="14">
        <f>(F9-F10-F11-F13)</f>
        <v>48.364543649560382</v>
      </c>
      <c r="G12" s="14">
        <f>(G9-G10-G11-G13)</f>
        <v>55.954118369304211</v>
      </c>
      <c r="H12" s="14">
        <f t="shared" ref="H12:L12" si="1">(H9-H10-H11-H13)</f>
        <v>81.326879732245843</v>
      </c>
      <c r="I12" s="14">
        <f t="shared" si="1"/>
        <v>100.8671088608</v>
      </c>
      <c r="J12" s="14">
        <f t="shared" si="1"/>
        <v>100.74021325239011</v>
      </c>
      <c r="K12" s="14">
        <f t="shared" si="1"/>
        <v>103.97951926830578</v>
      </c>
      <c r="L12" s="14">
        <f t="shared" si="1"/>
        <v>88.856044107755935</v>
      </c>
    </row>
    <row r="13" spans="1:12" s="10" customFormat="1" ht="13.5" customHeight="1" x14ac:dyDescent="0.2">
      <c r="A13" s="13" t="s">
        <v>97</v>
      </c>
      <c r="B13" s="14">
        <v>24.594734000000003</v>
      </c>
      <c r="C13" s="14">
        <v>28.561422999999998</v>
      </c>
      <c r="D13" s="14">
        <v>46.216140790000004</v>
      </c>
      <c r="E13" s="14">
        <f>[1]Quarters!$L$318</f>
        <v>30.215901599999999</v>
      </c>
      <c r="F13" s="14">
        <f>[2]Quarters!$J$318</f>
        <v>32.20388775</v>
      </c>
      <c r="G13" s="14">
        <f>[3]Quarters!$J$318</f>
        <v>23.764600000000002</v>
      </c>
      <c r="H13" s="14">
        <f>[4]Quarters!$J$318</f>
        <v>35.571760999999995</v>
      </c>
      <c r="I13" s="14">
        <f>[5]Quarters!$J$318</f>
        <v>47.648841439999998</v>
      </c>
      <c r="J13" s="14">
        <f>[6]Quarters!$J$318</f>
        <v>58.297563700000005</v>
      </c>
      <c r="K13" s="14">
        <f>[7]Quarters!$J$318</f>
        <v>61.997838100000003</v>
      </c>
      <c r="L13" s="14">
        <f>[8]Quarters!$J$318</f>
        <v>53.75201757</v>
      </c>
    </row>
    <row r="14" spans="1:12" s="10" customFormat="1" ht="13.5" customHeight="1" x14ac:dyDescent="0.2">
      <c r="A14" s="19" t="s">
        <v>12</v>
      </c>
      <c r="B14" s="17">
        <v>-206.44787708924997</v>
      </c>
      <c r="C14" s="17">
        <v>-235.28250389849998</v>
      </c>
      <c r="D14" s="17">
        <v>-240.35524470542441</v>
      </c>
      <c r="E14" s="17">
        <f>[1]Quarters!$L$65</f>
        <v>-259.65272564098069</v>
      </c>
      <c r="F14" s="17">
        <f>[2]Quarters!$J$65</f>
        <v>-281.96758081707992</v>
      </c>
      <c r="G14" s="17">
        <f>[3]Quarters!$J$65</f>
        <v>-294.18192192150445</v>
      </c>
      <c r="H14" s="17">
        <f>[4]Quarters!$J$65</f>
        <v>-317.58495105602793</v>
      </c>
      <c r="I14" s="17">
        <f>[5]Quarters!$J$65</f>
        <v>-304.31986977221845</v>
      </c>
      <c r="J14" s="17">
        <f>[6]Quarters!$J$65</f>
        <v>-336.31261294279466</v>
      </c>
      <c r="K14" s="17">
        <f>[7]Quarters!$J$65</f>
        <v>-339.15049413986776</v>
      </c>
      <c r="L14" s="17">
        <f>[8]Quarters!$J$65</f>
        <v>-323.41420979528618</v>
      </c>
    </row>
    <row r="15" spans="1:12" s="10" customFormat="1" ht="13.5" customHeight="1" x14ac:dyDescent="0.2">
      <c r="A15" s="13" t="s">
        <v>6</v>
      </c>
      <c r="B15" s="14">
        <v>-59.150102713350002</v>
      </c>
      <c r="C15" s="14">
        <v>-73.757435540700001</v>
      </c>
      <c r="D15" s="14">
        <v>-71.691123714550002</v>
      </c>
      <c r="E15" s="14">
        <f>[1]Quarters!$L$68</f>
        <v>-75.589739449017102</v>
      </c>
      <c r="F15" s="14">
        <f>[2]Quarters!$J$68</f>
        <v>-79.40055443553274</v>
      </c>
      <c r="G15" s="14">
        <f>[3]Quarters!$J$68</f>
        <v>-89.188299000394053</v>
      </c>
      <c r="H15" s="14">
        <f>[4]Quarters!$J$68</f>
        <v>-100.23295451118295</v>
      </c>
      <c r="I15" s="14">
        <f>[5]Quarters!$J$68</f>
        <v>-109.12834411821552</v>
      </c>
      <c r="J15" s="14">
        <f>[6]Quarters!$J$68</f>
        <v>-113.79790569860104</v>
      </c>
      <c r="K15" s="14">
        <f>[7]Quarters!$J$68</f>
        <v>-138.8814817792873</v>
      </c>
      <c r="L15" s="14">
        <f>[8]Quarters!$J$68</f>
        <v>-109.93004645350378</v>
      </c>
    </row>
    <row r="16" spans="1:12" s="10" customFormat="1" ht="13.5" customHeight="1" x14ac:dyDescent="0.2">
      <c r="A16" s="13" t="s">
        <v>7</v>
      </c>
      <c r="B16" s="14">
        <v>-72.35799999999999</v>
      </c>
      <c r="C16" s="14">
        <v>-80.988384150000002</v>
      </c>
      <c r="D16" s="14">
        <v>-83.833151495967101</v>
      </c>
      <c r="E16" s="14">
        <f>[1]Quarters!$L$167</f>
        <v>-87.924933327830431</v>
      </c>
      <c r="F16" s="14">
        <f>[2]Quarters!$J$167</f>
        <v>-91.663601713980057</v>
      </c>
      <c r="G16" s="14">
        <f>[3]Quarters!$J$167</f>
        <v>-85.210805357663261</v>
      </c>
      <c r="H16" s="14">
        <f>[4]Quarters!$J$167</f>
        <v>-83.279608702318853</v>
      </c>
      <c r="I16" s="14">
        <f>[6]Quarters!$J$167</f>
        <v>-85.498008493496172</v>
      </c>
      <c r="J16" s="14">
        <f>[6]Quarters!$J$167</f>
        <v>-85.498008493496172</v>
      </c>
      <c r="K16" s="14">
        <f>[7]Quarters!$J$167</f>
        <v>-81.562223717966106</v>
      </c>
      <c r="L16" s="14">
        <f>[8]Quarters!$J$167</f>
        <v>-81.417344554781778</v>
      </c>
    </row>
    <row r="17" spans="1:12" s="10" customFormat="1" ht="13.5" customHeight="1" x14ac:dyDescent="0.2">
      <c r="A17" s="13" t="s">
        <v>98</v>
      </c>
      <c r="B17" s="14">
        <v>-62.734477375899971</v>
      </c>
      <c r="C17" s="14">
        <v>-66.655153357799961</v>
      </c>
      <c r="D17" s="14">
        <v>-65.782861863610492</v>
      </c>
      <c r="E17" s="14">
        <f t="shared" ref="E17:H17" si="2">(E14-E15-E16-E18)</f>
        <v>-79.322244540969479</v>
      </c>
      <c r="F17" s="14">
        <f t="shared" si="2"/>
        <v>-83.59046450612027</v>
      </c>
      <c r="G17" s="14">
        <f t="shared" si="2"/>
        <v>-103.45364286868437</v>
      </c>
      <c r="H17" s="14">
        <f t="shared" si="2"/>
        <v>-110.87163288738753</v>
      </c>
      <c r="I17" s="14">
        <f>(I14-I15-I16-I18)</f>
        <v>-91.981051745938942</v>
      </c>
      <c r="J17" s="14">
        <f>(J14-J15-J16-J18)</f>
        <v>-118.70350632411285</v>
      </c>
      <c r="K17" s="14">
        <f>(K14-K15-K16-K18)</f>
        <v>-101.30253834612235</v>
      </c>
      <c r="L17" s="14">
        <f>(L14-L15-L16-L18)</f>
        <v>-115.66008556159778</v>
      </c>
    </row>
    <row r="18" spans="1:12" s="10" customFormat="1" ht="13.5" customHeight="1" x14ac:dyDescent="0.2">
      <c r="A18" s="13" t="s">
        <v>97</v>
      </c>
      <c r="B18" s="14">
        <v>-12.205297</v>
      </c>
      <c r="C18" s="14">
        <v>-13.881530850000001</v>
      </c>
      <c r="D18" s="14">
        <v>-19.048107631296816</v>
      </c>
      <c r="E18" s="14">
        <f>[1]Quarters!$L$319</f>
        <v>-16.815808323163694</v>
      </c>
      <c r="F18" s="14">
        <f>[2]Quarters!$J$319</f>
        <v>-27.312960161446846</v>
      </c>
      <c r="G18" s="14">
        <f>[3]Quarters!$J$319</f>
        <v>-16.329174694762752</v>
      </c>
      <c r="H18" s="14">
        <f>[4]Quarters!$J$319</f>
        <v>-23.200754955138592</v>
      </c>
      <c r="I18" s="14">
        <f>[5]Quarters!$J$319</f>
        <v>-17.712465414567816</v>
      </c>
      <c r="J18" s="14">
        <f>[6]Quarters!$J$319</f>
        <v>-18.313192426584607</v>
      </c>
      <c r="K18" s="14">
        <f>[7]Quarters!$J$319</f>
        <v>-17.404250296492009</v>
      </c>
      <c r="L18" s="14">
        <f>[8]Quarters!$J$319</f>
        <v>-16.406733225402839</v>
      </c>
    </row>
    <row r="19" spans="1:12" s="3" customFormat="1" ht="13.5" customHeight="1" x14ac:dyDescent="0.2">
      <c r="A19" s="16" t="s">
        <v>100</v>
      </c>
      <c r="B19" s="17">
        <v>-150.5123519199999</v>
      </c>
      <c r="C19" s="17">
        <v>-330.22002232750003</v>
      </c>
      <c r="D19" s="17">
        <v>-325.68850893612228</v>
      </c>
      <c r="E19" s="17">
        <f t="shared" ref="E19:L19" si="3">(E6+E7)+(E9+E14)</f>
        <v>-282.32244153064073</v>
      </c>
      <c r="F19" s="17">
        <f t="shared" si="3"/>
        <v>-271.37884544540191</v>
      </c>
      <c r="G19" s="17">
        <f t="shared" si="3"/>
        <v>-168.17616222267714</v>
      </c>
      <c r="H19" s="17">
        <f t="shared" si="3"/>
        <v>-176.0199918920743</v>
      </c>
      <c r="I19" s="17">
        <f t="shared" si="3"/>
        <v>51.863871003627196</v>
      </c>
      <c r="J19" s="17">
        <f t="shared" si="3"/>
        <v>26.954207165176513</v>
      </c>
      <c r="K19" s="17">
        <f t="shared" si="3"/>
        <v>-182.40974671068159</v>
      </c>
      <c r="L19" s="17">
        <f t="shared" si="3"/>
        <v>-108.66441746610451</v>
      </c>
    </row>
    <row r="20" spans="1:12" s="3" customFormat="1" ht="13.5" customHeight="1" x14ac:dyDescent="0.2">
      <c r="A20" s="19" t="s">
        <v>54</v>
      </c>
      <c r="B20" s="17">
        <v>9.6450665099999995</v>
      </c>
      <c r="C20" s="17">
        <v>13.814413100000001</v>
      </c>
      <c r="D20" s="17">
        <v>17.208918004647636</v>
      </c>
      <c r="E20" s="17">
        <f>[1]Quarters!$L$331</f>
        <v>8.4850756545292008</v>
      </c>
      <c r="F20" s="17">
        <f>[2]Quarters!$J$331</f>
        <v>10.970859112073002</v>
      </c>
      <c r="G20" s="17">
        <f>[3]Quarters!$J$331</f>
        <v>8.6862294108897125</v>
      </c>
      <c r="H20" s="17">
        <f>[4]Quarters!$J$331</f>
        <v>13.56189396309869</v>
      </c>
      <c r="I20" s="17">
        <f>[5]Quarters!$J$331</f>
        <v>20.200832566225937</v>
      </c>
      <c r="J20" s="17">
        <f>[6]Quarters!$J$331</f>
        <v>13.933274145228333</v>
      </c>
      <c r="K20" s="17">
        <f>[7]Quarters!$J$331</f>
        <v>11.854588869402372</v>
      </c>
      <c r="L20" s="17">
        <f>[8]Quarters!$J$331</f>
        <v>8.9354002207828209</v>
      </c>
    </row>
    <row r="21" spans="1:12" s="10" customFormat="1" ht="13.5" customHeight="1" x14ac:dyDescent="0.2">
      <c r="A21" s="13" t="s">
        <v>57</v>
      </c>
      <c r="B21" s="14">
        <v>3.6923849999999998</v>
      </c>
      <c r="C21" s="14">
        <v>4.086468</v>
      </c>
      <c r="D21" s="14">
        <v>3.9794552099999998</v>
      </c>
      <c r="E21" s="14">
        <f>[1]Quarters!$L$336</f>
        <v>3.779404</v>
      </c>
      <c r="F21" s="14">
        <f>[2]Quarters!$J$336</f>
        <v>4.9536350000000002</v>
      </c>
      <c r="G21" s="14">
        <f>[3]Quarters!$J$336</f>
        <v>4.8764000000000003</v>
      </c>
      <c r="H21" s="14">
        <f>[4]Quarters!$J$336</f>
        <v>7.5436599999999991</v>
      </c>
      <c r="I21" s="14">
        <f>[5]Quarters!$J$336</f>
        <v>11.925796999999999</v>
      </c>
      <c r="J21" s="14">
        <f>[6]Quarters!$J$336</f>
        <v>4.7150189999999998</v>
      </c>
      <c r="K21" s="14">
        <f>[7]Quarters!$J$336</f>
        <v>4.7150189999999998</v>
      </c>
      <c r="L21" s="14">
        <f>[8]Quarters!$J$336</f>
        <v>4.7150189999999998</v>
      </c>
    </row>
    <row r="22" spans="1:12" s="10" customFormat="1" ht="13.5" customHeight="1" x14ac:dyDescent="0.2">
      <c r="A22" s="13" t="s">
        <v>8</v>
      </c>
      <c r="B22" s="14">
        <v>5.9526815100000006</v>
      </c>
      <c r="C22" s="14">
        <v>9.7279451000000012</v>
      </c>
      <c r="D22" s="14">
        <v>13.229462794647635</v>
      </c>
      <c r="E22" s="14">
        <f>[1]Quarters!$L$339</f>
        <v>4.7056716545291986</v>
      </c>
      <c r="F22" s="14">
        <f>[2]Quarters!$J$339</f>
        <v>6.017224112073003</v>
      </c>
      <c r="G22" s="14">
        <f>[3]Quarters!$J$339</f>
        <v>3.8098294108897117</v>
      </c>
      <c r="H22" s="14">
        <f>[4]Quarters!$J$339</f>
        <v>6.0182339630986892</v>
      </c>
      <c r="I22" s="14">
        <f>[5]Quarters!$J$339</f>
        <v>8.2750355662259345</v>
      </c>
      <c r="J22" s="14">
        <f>[6]Quarters!$J$339</f>
        <v>9.2182551452283334</v>
      </c>
      <c r="K22" s="14">
        <f>[7]Quarters!$J$339</f>
        <v>7.1395698694023721</v>
      </c>
      <c r="L22" s="14">
        <f>[8]Quarters!$J$339</f>
        <v>4.2203812207828202</v>
      </c>
    </row>
    <row r="23" spans="1:12" s="3" customFormat="1" ht="13.5" customHeight="1" x14ac:dyDescent="0.2">
      <c r="A23" s="19" t="s">
        <v>56</v>
      </c>
      <c r="B23" s="17">
        <v>-89.926543000000009</v>
      </c>
      <c r="C23" s="17">
        <v>-119.61256708000001</v>
      </c>
      <c r="D23" s="17">
        <v>-151.30790987048448</v>
      </c>
      <c r="E23" s="17">
        <f>[1]Quarters!$L$332</f>
        <v>-143.44738870497181</v>
      </c>
      <c r="F23" s="17">
        <f>[2]Quarters!$J$332</f>
        <v>-189.92660860253451</v>
      </c>
      <c r="G23" s="17">
        <f>[3]Quarters!$J$332</f>
        <v>-242.17451025044082</v>
      </c>
      <c r="H23" s="17">
        <f>[4]Quarters!$J$332</f>
        <v>-242.41437427072978</v>
      </c>
      <c r="I23" s="17">
        <f>[5]Quarters!$J$332</f>
        <v>-270.76591907664749</v>
      </c>
      <c r="J23" s="17">
        <f>[6]Quarters!$J$332</f>
        <v>-331.83891819013809</v>
      </c>
      <c r="K23" s="17">
        <f>[7]Quarters!$J$332</f>
        <v>-342.2091374068965</v>
      </c>
      <c r="L23" s="17">
        <f>[8]Quarters!$J$332</f>
        <v>-190.22497033127075</v>
      </c>
    </row>
    <row r="24" spans="1:12" s="10" customFormat="1" ht="13.5" customHeight="1" x14ac:dyDescent="0.2">
      <c r="A24" s="13" t="s">
        <v>57</v>
      </c>
      <c r="B24" s="14">
        <v>-9.8682490000000005</v>
      </c>
      <c r="C24" s="14">
        <v>-11.150682</v>
      </c>
      <c r="D24" s="14">
        <v>-9.3267620000000004</v>
      </c>
      <c r="E24" s="14">
        <f>[1]Quarters!$L$337</f>
        <v>-8.4083939999999995</v>
      </c>
      <c r="F24" s="14">
        <f>[2]Quarters!$J$337</f>
        <v>-10.865143999999999</v>
      </c>
      <c r="G24" s="14">
        <f>[3]Quarters!$J$337</f>
        <v>-12.429291999999998</v>
      </c>
      <c r="H24" s="14">
        <f>[4]Quarters!$J$337</f>
        <v>-11.715566290000002</v>
      </c>
      <c r="I24" s="14">
        <f>[5]Quarters!$J$337</f>
        <v>-11.388545000000001</v>
      </c>
      <c r="J24" s="14">
        <f>[6]Quarters!$J$337</f>
        <v>-10.430718545333333</v>
      </c>
      <c r="K24" s="14">
        <f>[7]Quarters!$J$337</f>
        <v>-12.530118423333333</v>
      </c>
      <c r="L24" s="14">
        <f>[8]Quarters!$J$337</f>
        <v>-11.706939579555554</v>
      </c>
    </row>
    <row r="25" spans="1:12" s="10" customFormat="1" ht="13.5" customHeight="1" x14ac:dyDescent="0.2">
      <c r="A25" s="13" t="s">
        <v>8</v>
      </c>
      <c r="B25" s="14">
        <v>-80.058294000000004</v>
      </c>
      <c r="C25" s="14">
        <v>-108.46188508</v>
      </c>
      <c r="D25" s="14">
        <v>-141.98114787048445</v>
      </c>
      <c r="E25" s="14">
        <f>[1]Quarters!$L$340</f>
        <v>-135.03899470497183</v>
      </c>
      <c r="F25" s="14">
        <f>[2]Quarters!$J$340</f>
        <v>-179.0614646025345</v>
      </c>
      <c r="G25" s="14">
        <f>[3]Quarters!$J$340</f>
        <v>-229.74521825044081</v>
      </c>
      <c r="H25" s="14">
        <f>[4]Quarters!$J$340</f>
        <v>-230.69880798072978</v>
      </c>
      <c r="I25" s="14">
        <f>[5]Quarters!$J$340</f>
        <v>-259.37737407664747</v>
      </c>
      <c r="J25" s="14">
        <f>[6]Quarters!$J$340</f>
        <v>-321.40819964480477</v>
      </c>
      <c r="K25" s="14">
        <f>[7]Quarters!$J$340</f>
        <v>-329.67901898356325</v>
      </c>
      <c r="L25" s="14">
        <f>[8]Quarters!$J$340</f>
        <v>-178.5180307517152</v>
      </c>
    </row>
    <row r="26" spans="1:12" s="3" customFormat="1" ht="13.5" customHeight="1" x14ac:dyDescent="0.2">
      <c r="A26" s="16" t="s">
        <v>99</v>
      </c>
      <c r="B26" s="17">
        <v>-230.79382840999992</v>
      </c>
      <c r="C26" s="17">
        <v>-436.01817630750003</v>
      </c>
      <c r="D26" s="17">
        <v>-459.78750080195914</v>
      </c>
      <c r="E26" s="17">
        <f t="shared" ref="E26:L26" si="4">(E6+E7)+(E9+E14)+(E20+E23)</f>
        <v>-417.28475458108335</v>
      </c>
      <c r="F26" s="17">
        <f t="shared" si="4"/>
        <v>-450.33459493586338</v>
      </c>
      <c r="G26" s="17">
        <f t="shared" si="4"/>
        <v>-401.6644430622282</v>
      </c>
      <c r="H26" s="17">
        <f t="shared" si="4"/>
        <v>-404.87247219970538</v>
      </c>
      <c r="I26" s="17">
        <f t="shared" si="4"/>
        <v>-198.70121550679437</v>
      </c>
      <c r="J26" s="17">
        <f t="shared" si="4"/>
        <v>-290.95143687973325</v>
      </c>
      <c r="K26" s="17">
        <f t="shared" si="4"/>
        <v>-512.7642952481757</v>
      </c>
      <c r="L26" s="17">
        <f t="shared" si="4"/>
        <v>-289.95398757659245</v>
      </c>
    </row>
    <row r="27" spans="1:12" s="10" customFormat="1" ht="13.5" customHeight="1" x14ac:dyDescent="0.2">
      <c r="A27" s="19" t="s">
        <v>58</v>
      </c>
      <c r="B27" s="17">
        <v>96.858638639999981</v>
      </c>
      <c r="C27" s="17">
        <v>129.17390600000002</v>
      </c>
      <c r="D27" s="17">
        <v>107.53403467745656</v>
      </c>
      <c r="E27" s="17">
        <f>[1]Quarters!L427</f>
        <v>117.67827734816063</v>
      </c>
      <c r="F27" s="17">
        <f>[2]Quarters!$J$427</f>
        <v>118.29840213881761</v>
      </c>
      <c r="G27" s="17">
        <f>[3]Quarters!J427</f>
        <v>121.54013562515121</v>
      </c>
      <c r="H27" s="17">
        <f>[4]Quarters!J427</f>
        <v>136.7122496204129</v>
      </c>
      <c r="I27" s="17">
        <f>[5]Quarters!$J$427</f>
        <v>184.30352473018021</v>
      </c>
      <c r="J27" s="17">
        <f>[6]Quarters!J427</f>
        <v>273.10089144148446</v>
      </c>
      <c r="K27" s="17">
        <f>[7]Quarters!J427</f>
        <v>282.15071314871858</v>
      </c>
      <c r="L27" s="17">
        <f>[8]Quarters!$J$427</f>
        <v>203.78942195156182</v>
      </c>
    </row>
    <row r="28" spans="1:12" s="10" customFormat="1" ht="13.5" customHeight="1" x14ac:dyDescent="0.2">
      <c r="A28" s="19" t="s">
        <v>59</v>
      </c>
      <c r="B28" s="17">
        <v>-11.648999999999999</v>
      </c>
      <c r="C28" s="17">
        <v>-16.298907879999998</v>
      </c>
      <c r="D28" s="17">
        <v>-28.477053402966231</v>
      </c>
      <c r="E28" s="17">
        <f>[1]Quarters!L428</f>
        <v>-31.041376197844926</v>
      </c>
      <c r="F28" s="17">
        <f>[2]Quarters!$J$428</f>
        <v>-36.536773330404316</v>
      </c>
      <c r="G28" s="17">
        <f>[3]Quarters!J428</f>
        <v>-29.723192745383034</v>
      </c>
      <c r="H28" s="17">
        <f>[4]Quarters!J428</f>
        <v>-34.291098268705227</v>
      </c>
      <c r="I28" s="17">
        <f>[5]Quarters!J428</f>
        <v>-36.370269417932057</v>
      </c>
      <c r="J28" s="17">
        <f>[6]Quarters!J428</f>
        <v>-86.329449474228383</v>
      </c>
      <c r="K28" s="17">
        <f>[7]Quarters!J428</f>
        <v>-59.053247619634476</v>
      </c>
      <c r="L28" s="17">
        <f>[8]Quarters!$J$428</f>
        <v>-45.012816962889673</v>
      </c>
    </row>
    <row r="29" spans="1:12" s="10" customFormat="1" ht="13.5" customHeight="1" x14ac:dyDescent="0.2">
      <c r="A29" s="9" t="s">
        <v>3</v>
      </c>
      <c r="B29" s="17">
        <v>6.5014870000000009</v>
      </c>
      <c r="C29" s="17">
        <v>-4.4825024200000003</v>
      </c>
      <c r="D29" s="17">
        <v>29.278055779999999</v>
      </c>
      <c r="E29" s="17">
        <f>[1]Quarters!L448</f>
        <v>32.869616000000001</v>
      </c>
      <c r="F29" s="17">
        <f>[2]Quarters!J448</f>
        <v>13.27622246</v>
      </c>
      <c r="G29" s="17">
        <f>[3]Quarters!J448</f>
        <v>19.641197950000002</v>
      </c>
      <c r="H29" s="17">
        <f>[4]Quarters!J448</f>
        <v>5.9407464800000005</v>
      </c>
      <c r="I29" s="17">
        <f>[5]Quarters!J448</f>
        <v>18.289516410000001</v>
      </c>
      <c r="J29" s="17">
        <f>[6]Quarters!J448</f>
        <v>8.1876996874000003</v>
      </c>
      <c r="K29" s="17">
        <f>[7]Quarters!J448</f>
        <v>18.098413451999999</v>
      </c>
      <c r="L29" s="17">
        <f>[8]Quarters!J448</f>
        <v>36.982051074000005</v>
      </c>
    </row>
    <row r="30" spans="1:12" s="10" customFormat="1" ht="13.5" customHeight="1" x14ac:dyDescent="0.2">
      <c r="A30" s="13" t="s">
        <v>13</v>
      </c>
      <c r="B30" s="14">
        <v>9.0760000000000005</v>
      </c>
      <c r="C30" s="14">
        <v>3.7247940000000002</v>
      </c>
      <c r="D30" s="14">
        <v>31.798995999999999</v>
      </c>
      <c r="E30" s="14">
        <f>[1]Quarters!L449</f>
        <v>35.098086000000002</v>
      </c>
      <c r="F30" s="14">
        <f>[2]Quarters!J449</f>
        <v>15.083292</v>
      </c>
      <c r="G30" s="14">
        <f>[3]Quarters!J449</f>
        <v>21.187912149999999</v>
      </c>
      <c r="H30" s="14">
        <f>[4]Quarters!J449</f>
        <v>7.8966449999999995</v>
      </c>
      <c r="I30" s="14">
        <f>[5]Quarters!J449</f>
        <v>20.485583539999997</v>
      </c>
      <c r="J30" s="14">
        <f>[6]Quarters!J449</f>
        <v>10.2329507</v>
      </c>
      <c r="K30" s="14">
        <f>[7]Quarters!J449</f>
        <v>20.750124619999998</v>
      </c>
      <c r="L30" s="14">
        <f>[8]Quarters!J449</f>
        <v>37.62587036</v>
      </c>
    </row>
    <row r="31" spans="1:12" s="10" customFormat="1" ht="13.5" customHeight="1" x14ac:dyDescent="0.2">
      <c r="A31" s="13" t="s">
        <v>14</v>
      </c>
      <c r="B31" s="14">
        <v>-2.5745129999999996</v>
      </c>
      <c r="C31" s="14">
        <v>-8.2072964200000005</v>
      </c>
      <c r="D31" s="14">
        <v>-2.52094022</v>
      </c>
      <c r="E31" s="14">
        <f>[1]Quarters!L450</f>
        <v>-2.2284699999999997</v>
      </c>
      <c r="F31" s="14">
        <f>[2]Quarters!J450</f>
        <v>-1.8070695400000001</v>
      </c>
      <c r="G31" s="14">
        <f>[3]Quarters!J450</f>
        <v>-1.5467142000000003</v>
      </c>
      <c r="H31" s="14">
        <f>[4]Quarters!J450</f>
        <v>-1.9558985200000001</v>
      </c>
      <c r="I31" s="14">
        <f>[5]Quarters!J450</f>
        <v>-2.1960671299999999</v>
      </c>
      <c r="J31" s="14">
        <f>[6]Quarters!J450</f>
        <v>-2.0452510125999996</v>
      </c>
      <c r="K31" s="14">
        <f>[7]Quarters!J450</f>
        <v>-2.6517111680000003</v>
      </c>
      <c r="L31" s="14">
        <f>[8]Quarters!J450</f>
        <v>-0.64381928600000005</v>
      </c>
    </row>
    <row r="32" spans="1:12" s="10" customFormat="1" ht="13.5" customHeight="1" x14ac:dyDescent="0.2">
      <c r="A32" s="9" t="s">
        <v>9</v>
      </c>
      <c r="B32" s="17">
        <v>192.07387304500003</v>
      </c>
      <c r="C32" s="17">
        <v>410.16449759333335</v>
      </c>
      <c r="D32" s="17">
        <v>329.198733657297</v>
      </c>
      <c r="E32" s="17">
        <v>303.08527138635463</v>
      </c>
      <c r="F32" s="17">
        <f>'[2]Qrtly Tables R'!$H$44</f>
        <v>363.69348342665671</v>
      </c>
      <c r="G32" s="17">
        <f>'[3]Qrtly Tables'!$H$46</f>
        <v>234.89043851016783</v>
      </c>
      <c r="H32" s="17">
        <f>'[4]Qrtly Tables'!$H$46</f>
        <v>288.65752291106651</v>
      </c>
      <c r="I32" s="17">
        <f>'[5]Qrtly Tables'!$H$48</f>
        <v>152.6985408006305</v>
      </c>
      <c r="J32" s="17">
        <f>'[6]Qrtly Tables'!$H$49</f>
        <v>239.11247243528916</v>
      </c>
      <c r="K32" s="17">
        <f>'[7]Qrtly Tables'!$H$49</f>
        <v>410.97831594207003</v>
      </c>
      <c r="L32" s="17">
        <f>'[8]Qrtly Tables'!$H$49</f>
        <v>241.75091224513724</v>
      </c>
    </row>
    <row r="33" spans="1:12" s="10" customFormat="1" ht="13.5" customHeight="1" x14ac:dyDescent="0.2">
      <c r="A33" s="13" t="s">
        <v>15</v>
      </c>
      <c r="B33" s="14">
        <v>0</v>
      </c>
      <c r="C33" s="14">
        <v>0</v>
      </c>
      <c r="D33" s="14">
        <v>0</v>
      </c>
      <c r="E33" s="14">
        <f>[1]Quarters!$L$484</f>
        <v>0</v>
      </c>
      <c r="F33" s="14">
        <f>[2]Quarters!$J$484</f>
        <v>-0.7160648730000001</v>
      </c>
      <c r="G33" s="14">
        <f>[3]Quarters!$J$484</f>
        <v>-0.12848799999999999</v>
      </c>
      <c r="H33" s="14">
        <f>[4]Quarters!$J$484</f>
        <v>-1.9619802200000001</v>
      </c>
      <c r="I33" s="14">
        <f>[5]Quarters!$J$484</f>
        <v>-1.14328484</v>
      </c>
      <c r="J33" s="14">
        <f>[6]Quarters!$J$484</f>
        <v>-1.9718359399999998</v>
      </c>
      <c r="K33" s="14">
        <f>[7]Quarters!$J$484</f>
        <v>-5.5154987400000008</v>
      </c>
      <c r="L33" s="14">
        <f>[8]Quarters!$J$484</f>
        <v>-0.92250087999999997</v>
      </c>
    </row>
    <row r="34" spans="1:12" s="10" customFormat="1" ht="13.5" customHeight="1" x14ac:dyDescent="0.2">
      <c r="A34" s="13" t="s">
        <v>16</v>
      </c>
      <c r="B34" s="14">
        <v>107.15800000000002</v>
      </c>
      <c r="C34" s="14">
        <v>46.681524853333329</v>
      </c>
      <c r="D34" s="14">
        <v>122.32594573375562</v>
      </c>
      <c r="E34" s="14">
        <f>[1]Quarters!$L$497</f>
        <v>50.922353756479268</v>
      </c>
      <c r="F34" s="14">
        <f>[2]Quarters!$J$497</f>
        <v>-21.849511506691037</v>
      </c>
      <c r="G34" s="14">
        <f>[3]Quarters!$J$497</f>
        <v>222.99233271084591</v>
      </c>
      <c r="H34" s="14">
        <f>[4]Quarters!$J$497</f>
        <v>253.81693184412492</v>
      </c>
      <c r="I34" s="14">
        <f>[5]Quarters!$J$497</f>
        <v>217.65708914071479</v>
      </c>
      <c r="J34" s="14">
        <f>[6]Quarters!$J$497</f>
        <v>286.28080786716583</v>
      </c>
      <c r="K34" s="14">
        <f>[7]Quarters!$J$497</f>
        <v>339.33689897916554</v>
      </c>
      <c r="L34" s="14">
        <f>[8]Quarters!$J$497</f>
        <v>217.68017284774859</v>
      </c>
    </row>
    <row r="35" spans="1:12" s="10" customFormat="1" ht="13.5" customHeight="1" x14ac:dyDescent="0.2">
      <c r="A35" s="13" t="s">
        <v>17</v>
      </c>
      <c r="B35" s="14">
        <v>0</v>
      </c>
      <c r="C35" s="14">
        <v>0</v>
      </c>
      <c r="D35" s="14">
        <v>-3.4502214504885162E-4</v>
      </c>
      <c r="E35" s="14">
        <f>[1]Quarters!$L$515</f>
        <v>-3.7294449703638606E-4</v>
      </c>
      <c r="F35" s="14">
        <f>[2]Quarters!$J$515</f>
        <v>-0.30429761924779536</v>
      </c>
      <c r="G35" s="14">
        <f>[3]Quarters!$J$515</f>
        <v>-0.49738796838163557</v>
      </c>
      <c r="H35" s="14">
        <f>[4]Quarters!$J$515</f>
        <v>-0.44087358237204438</v>
      </c>
      <c r="I35" s="14">
        <f>[5]Quarters!$J$515</f>
        <v>-0.51122212966097058</v>
      </c>
      <c r="J35" s="14">
        <f>[6]Quarters!$J$515</f>
        <v>-0.77778953750036806</v>
      </c>
      <c r="K35" s="14">
        <f>[7]Quarters!$J$515</f>
        <v>5.8201359234777614</v>
      </c>
      <c r="L35" s="14">
        <f>[8]Quarters!$J$515</f>
        <v>-9.0468298853236977</v>
      </c>
    </row>
    <row r="36" spans="1:12" s="10" customFormat="1" ht="13.5" customHeight="1" x14ac:dyDescent="0.2">
      <c r="A36" s="13" t="s">
        <v>18</v>
      </c>
      <c r="B36" s="14">
        <v>77.033232159999997</v>
      </c>
      <c r="C36" s="14">
        <v>226.27432480000002</v>
      </c>
      <c r="D36" s="14">
        <v>-38.813927050000004</v>
      </c>
      <c r="E36" s="14">
        <f>[1]Quarters!$L$532</f>
        <v>248.09350886999997</v>
      </c>
      <c r="F36" s="14">
        <f>[2]Quarters!$J$532</f>
        <v>158.74106328000002</v>
      </c>
      <c r="G36" s="14">
        <f>[3]Quarters!$J$532</f>
        <v>153.77628156000003</v>
      </c>
      <c r="H36" s="14">
        <f>[4]Quarters!$J$532</f>
        <v>36.13104995999997</v>
      </c>
      <c r="I36" s="14">
        <f>[5]Quarters!$J$532</f>
        <v>-42.701006000000007</v>
      </c>
      <c r="J36" s="14">
        <f>[6]Quarters!$J$532</f>
        <v>158.26878900000006</v>
      </c>
      <c r="K36" s="14">
        <f>[7]Quarters!$J$532</f>
        <v>-5.4850000000000003</v>
      </c>
      <c r="L36" s="14">
        <f>[8]Quarters!$J$532</f>
        <v>-10.2614</v>
      </c>
    </row>
    <row r="37" spans="1:12" s="10" customFormat="1" ht="13.5" customHeight="1" x14ac:dyDescent="0.2">
      <c r="A37" s="20" t="s">
        <v>41</v>
      </c>
      <c r="B37" s="14">
        <v>0</v>
      </c>
      <c r="C37" s="14">
        <v>0</v>
      </c>
      <c r="D37" s="14">
        <v>0</v>
      </c>
      <c r="E37" s="14">
        <f>[1]Quarters!$L$572</f>
        <v>1.67536587</v>
      </c>
      <c r="F37" s="14">
        <f>[2]Quarters!$J$572</f>
        <v>1.3938258499999998</v>
      </c>
      <c r="G37" s="14">
        <f>[3]Quarters!$J$572</f>
        <v>1.0988788600000001</v>
      </c>
      <c r="H37" s="14">
        <f>[4]Quarters!$J$572</f>
        <v>0.52161520000000006</v>
      </c>
      <c r="I37" s="14">
        <f>[5]Quarters!$J$572</f>
        <v>0</v>
      </c>
      <c r="J37" s="14">
        <f>[6]Quarters!$J$572</f>
        <v>0</v>
      </c>
      <c r="K37" s="14">
        <f>[7]Quarters!$J$572</f>
        <v>0</v>
      </c>
      <c r="L37" s="14">
        <f>[8]Quarters!$J$572</f>
        <v>0</v>
      </c>
    </row>
    <row r="38" spans="1:12" s="10" customFormat="1" ht="13.5" customHeight="1" x14ac:dyDescent="0.2">
      <c r="A38" s="20" t="s">
        <v>42</v>
      </c>
      <c r="B38" s="14">
        <v>0</v>
      </c>
      <c r="C38" s="14">
        <v>0</v>
      </c>
      <c r="D38" s="14">
        <v>0</v>
      </c>
      <c r="E38" s="14">
        <f>[1]Quarters!$L$577</f>
        <v>0</v>
      </c>
      <c r="F38" s="14">
        <f>[2]Quarters!$J$577</f>
        <v>0</v>
      </c>
      <c r="G38" s="14">
        <f>[3]Quarters!$J$577</f>
        <v>0</v>
      </c>
      <c r="H38" s="14">
        <f>[4]Quarters!$J$577</f>
        <v>-11.144680859999999</v>
      </c>
      <c r="I38" s="14">
        <f>[5]Quarters!$J$577</f>
        <v>0</v>
      </c>
      <c r="J38" s="14">
        <f>[6]Quarters!$J$577</f>
        <v>0</v>
      </c>
      <c r="K38" s="14">
        <f>[7]Quarters!$J$577</f>
        <v>0</v>
      </c>
      <c r="L38" s="14">
        <f>[8]Quarters!$J$577</f>
        <v>0</v>
      </c>
    </row>
    <row r="39" spans="1:12" s="10" customFormat="1" ht="13.5" customHeight="1" x14ac:dyDescent="0.2">
      <c r="A39" s="13" t="s">
        <v>19</v>
      </c>
      <c r="B39" s="14">
        <v>-27.572421405000004</v>
      </c>
      <c r="C39" s="14">
        <v>-101.20373528999997</v>
      </c>
      <c r="D39" s="14">
        <v>2.6976270566666498</v>
      </c>
      <c r="E39" s="14">
        <f>[1]Quarters!$L$583</f>
        <v>14.661054070000013</v>
      </c>
      <c r="F39" s="14">
        <f>[2]Quarters!$J$583</f>
        <v>-19.880971680000009</v>
      </c>
      <c r="G39" s="14">
        <f>[3]Quarters!$J$583</f>
        <v>-8.8229977399999839</v>
      </c>
      <c r="H39" s="14">
        <f>[4]Quarters!$J$583</f>
        <v>-78.288777725050011</v>
      </c>
      <c r="I39" s="14">
        <f>[5]Quarters!$J$583</f>
        <v>-27.23061898500001</v>
      </c>
      <c r="J39" s="14">
        <f>[6]Quarters!$J$583</f>
        <v>9.4083672145266917</v>
      </c>
      <c r="K39" s="14">
        <f>[7]Quarters!$J$583</f>
        <v>-27.636031874383349</v>
      </c>
      <c r="L39" s="14">
        <f>[8]Quarters!$J$583</f>
        <v>27.001876604831107</v>
      </c>
    </row>
    <row r="40" spans="1:12" s="10" customFormat="1" ht="13.5" customHeight="1" x14ac:dyDescent="0.2">
      <c r="A40" s="13" t="s">
        <v>20</v>
      </c>
      <c r="B40" s="14">
        <v>35.455062290000008</v>
      </c>
      <c r="C40" s="14">
        <v>238.41238322999996</v>
      </c>
      <c r="D40" s="14">
        <v>242.98943293901971</v>
      </c>
      <c r="E40" s="14">
        <f>[1]Quarters!$L$622</f>
        <v>-12.266638235627525</v>
      </c>
      <c r="F40" s="14">
        <f>[2]Quarters!$J$622</f>
        <v>246.30943997559558</v>
      </c>
      <c r="G40" s="14">
        <f>[3]Quarters!$J$622</f>
        <v>-133.52818091229648</v>
      </c>
      <c r="H40" s="14">
        <f>[4]Quarters!$J$622</f>
        <v>90.024238294363698</v>
      </c>
      <c r="I40" s="14">
        <f>[5]Quarters!$J$622</f>
        <v>6.6275836145766363</v>
      </c>
      <c r="J40" s="14">
        <f>[6]Quarters!$J$622</f>
        <v>-212.09586616890309</v>
      </c>
      <c r="K40" s="14">
        <f>[7]Quarters!$J$622</f>
        <v>104.45781165381004</v>
      </c>
      <c r="L40" s="14">
        <f>[8]Quarters!$J$622</f>
        <v>17.299593557881245</v>
      </c>
    </row>
    <row r="41" spans="1:12" s="10" customFormat="1" ht="13.5" customHeight="1" x14ac:dyDescent="0.2">
      <c r="A41" s="9" t="s">
        <v>74</v>
      </c>
      <c r="B41" s="17">
        <v>1.4708297249999021</v>
      </c>
      <c r="C41" s="17">
        <v>20.804183014166654</v>
      </c>
      <c r="D41" s="17">
        <v>16.796730090171998</v>
      </c>
      <c r="E41" s="17">
        <f>[1]Quarters!$L$809</f>
        <v>-16.157481385586969</v>
      </c>
      <c r="F41" s="17">
        <f>[2]Quarters!$J$809</f>
        <v>-68.541480609206602</v>
      </c>
      <c r="G41" s="17">
        <f>[3]Quarters!$J$809</f>
        <v>-7.0187089677078021</v>
      </c>
      <c r="H41" s="17">
        <f>[4]Quarters!$J$809</f>
        <v>-16.541868223068938</v>
      </c>
      <c r="I41" s="17">
        <f>[5]Quarters!$J$809</f>
        <v>-20.584068606084116</v>
      </c>
      <c r="J41" s="17">
        <f>[6]Quarters!$J$809</f>
        <v>-97.311910480211893</v>
      </c>
      <c r="K41" s="17">
        <f>[7]Quarters!$J$809</f>
        <v>-23.606844824978445</v>
      </c>
      <c r="L41" s="17">
        <f>[8]Quarters!$J$809</f>
        <v>-53.04860027121714</v>
      </c>
    </row>
    <row r="42" spans="1:12" s="10" customFormat="1" ht="13.5" customHeight="1" x14ac:dyDescent="0.2">
      <c r="A42" s="9" t="s">
        <v>50</v>
      </c>
      <c r="B42" s="9">
        <v>-54.461999999999996</v>
      </c>
      <c r="C42" s="17">
        <v>-103.343</v>
      </c>
      <c r="D42" s="17">
        <v>5.4570000000000025</v>
      </c>
      <c r="E42" s="17">
        <f>[1]Quarters!$L$794</f>
        <v>10.850447429999996</v>
      </c>
      <c r="F42" s="17">
        <f>[2]Quarters!$J$794</f>
        <v>60.144740850000026</v>
      </c>
      <c r="G42" s="17">
        <f>[3]Quarters!$J$794</f>
        <v>62.334572690000002</v>
      </c>
      <c r="H42" s="17">
        <f>[4]Quarters!$J$794</f>
        <v>24.394919680000029</v>
      </c>
      <c r="I42" s="17">
        <f>[5]Quarters!$J$794</f>
        <v>-99.63602840999998</v>
      </c>
      <c r="J42" s="17">
        <f>[6]Quarters!$J$794</f>
        <v>-45.80826673</v>
      </c>
      <c r="K42" s="17">
        <f>[7]Quarters!$J$794</f>
        <v>-115.80305485</v>
      </c>
      <c r="L42" s="17">
        <f>[8]Quarters!$J$794</f>
        <v>-94.506980460000023</v>
      </c>
    </row>
    <row r="43" spans="1:12" ht="12.75" x14ac:dyDescent="0.2">
      <c r="B43" s="1"/>
      <c r="C43" s="1"/>
      <c r="D43" s="1"/>
    </row>
  </sheetData>
  <mergeCells count="1">
    <mergeCell ref="A1:L1"/>
  </mergeCells>
  <phoneticPr fontId="0" type="noConversion"/>
  <printOptions horizontalCentered="1"/>
  <pageMargins left="0.5" right="0.5" top="0.5" bottom="0.5" header="0.24" footer="0.25"/>
  <pageSetup scale="85" firstPageNumber="3" orientation="landscape" useFirstPageNumber="1" r:id="rId1"/>
  <headerFooter>
    <oddHeader xml:space="preserve">&amp;C
&amp;"Century Schoolbook,Bold"&amp;11
</oddHeader>
    <oddFooter>&amp;C&amp;"Arial,Regular"3</oddFooter>
  </headerFooter>
  <ignoredErrors>
    <ignoredError sqref="B4:F4 G4:H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>
      <pane xSplit="1" ySplit="5" topLeftCell="B9" activePane="bottomRight" state="frozen"/>
      <selection activeCell="I19" sqref="I19"/>
      <selection pane="topRight" activeCell="I19" sqref="I19"/>
      <selection pane="bottomLeft" activeCell="I19" sqref="I19"/>
      <selection pane="bottomRight" sqref="A1:F1"/>
    </sheetView>
  </sheetViews>
  <sheetFormatPr defaultRowHeight="12" x14ac:dyDescent="0.15"/>
  <cols>
    <col min="1" max="1" width="36.875" style="2" customWidth="1"/>
    <col min="2" max="2" width="9" style="2" customWidth="1"/>
    <col min="3" max="3" width="9.5" style="2" customWidth="1"/>
    <col min="4" max="4" width="8.625" style="2" customWidth="1"/>
    <col min="5" max="5" width="9.5" style="2" customWidth="1"/>
    <col min="6" max="6" width="9" style="2" customWidth="1"/>
  </cols>
  <sheetData>
    <row r="1" spans="1:6" ht="15.75" x14ac:dyDescent="0.15">
      <c r="A1" s="61" t="s">
        <v>133</v>
      </c>
      <c r="B1" s="61"/>
      <c r="C1" s="61"/>
      <c r="D1" s="61"/>
      <c r="E1" s="61"/>
      <c r="F1" s="61"/>
    </row>
    <row r="2" spans="1:6" ht="15.75" x14ac:dyDescent="0.25">
      <c r="B2" s="4"/>
      <c r="C2" s="4"/>
      <c r="D2" s="4"/>
      <c r="E2" s="4"/>
      <c r="F2" s="4"/>
    </row>
    <row r="3" spans="1:6" ht="12.75" x14ac:dyDescent="0.2">
      <c r="A3" s="6"/>
      <c r="B3" s="6"/>
      <c r="C3" s="6"/>
      <c r="D3" s="6"/>
      <c r="E3" s="6"/>
      <c r="F3" s="11"/>
    </row>
    <row r="4" spans="1:6" ht="12.75" x14ac:dyDescent="0.2">
      <c r="A4" s="29"/>
      <c r="B4" s="27">
        <v>2010</v>
      </c>
      <c r="C4" s="25"/>
      <c r="D4" s="25"/>
      <c r="E4" s="26"/>
      <c r="F4" s="50"/>
    </row>
    <row r="5" spans="1:6" ht="12.75" x14ac:dyDescent="0.2">
      <c r="A5" s="30"/>
      <c r="B5" s="40" t="s">
        <v>103</v>
      </c>
      <c r="C5" s="40" t="s">
        <v>108</v>
      </c>
      <c r="D5" s="40" t="s">
        <v>109</v>
      </c>
      <c r="E5" s="40" t="s">
        <v>104</v>
      </c>
      <c r="F5" s="51" t="s">
        <v>53</v>
      </c>
    </row>
    <row r="6" spans="1:6" ht="13.5" customHeight="1" x14ac:dyDescent="0.2">
      <c r="A6" s="12" t="s">
        <v>2</v>
      </c>
      <c r="B6" s="52">
        <v>26.440655944933432</v>
      </c>
      <c r="C6" s="52">
        <v>-9.9273211074517071</v>
      </c>
      <c r="D6" s="52">
        <v>-65.444065634604598</v>
      </c>
      <c r="E6" s="52">
        <v>-44.019594413702521</v>
      </c>
      <c r="F6" s="52">
        <v>-92.950325210825397</v>
      </c>
    </row>
    <row r="7" spans="1:6" ht="13.5" customHeight="1" x14ac:dyDescent="0.2">
      <c r="A7" s="13" t="s">
        <v>51</v>
      </c>
      <c r="B7" s="14">
        <v>221.61100471480006</v>
      </c>
      <c r="C7" s="14">
        <v>243.95849185899999</v>
      </c>
      <c r="D7" s="14">
        <v>240.03070334600002</v>
      </c>
      <c r="E7" s="14">
        <v>250.81873905600003</v>
      </c>
      <c r="F7" s="14">
        <v>956.41893897580007</v>
      </c>
    </row>
    <row r="8" spans="1:6" ht="13.5" customHeight="1" x14ac:dyDescent="0.2">
      <c r="A8" s="13" t="s">
        <v>52</v>
      </c>
      <c r="B8" s="14">
        <v>-272.85072142703331</v>
      </c>
      <c r="C8" s="14">
        <v>-331.97465645673338</v>
      </c>
      <c r="D8" s="14">
        <v>-307.98928219573332</v>
      </c>
      <c r="E8" s="14">
        <v>-393.11807898632787</v>
      </c>
      <c r="F8" s="14">
        <v>-1305.9327390658279</v>
      </c>
    </row>
    <row r="9" spans="1:6" ht="13.5" customHeight="1" x14ac:dyDescent="0.2">
      <c r="A9" s="16" t="s">
        <v>55</v>
      </c>
      <c r="B9" s="17">
        <v>-51.239716712233246</v>
      </c>
      <c r="C9" s="17">
        <v>-88.016164597733393</v>
      </c>
      <c r="D9" s="17">
        <v>-67.9585788497333</v>
      </c>
      <c r="E9" s="17">
        <v>-142.29933993032785</v>
      </c>
      <c r="F9" s="17">
        <v>-349.51380009002787</v>
      </c>
    </row>
    <row r="10" spans="1:6" ht="13.5" customHeight="1" x14ac:dyDescent="0.2">
      <c r="A10" s="19" t="s">
        <v>11</v>
      </c>
      <c r="B10" s="17">
        <v>209.67010722929581</v>
      </c>
      <c r="C10" s="17">
        <v>163.64859994059381</v>
      </c>
      <c r="D10" s="17">
        <v>133.06878490359881</v>
      </c>
      <c r="E10" s="17">
        <v>169.59223935108662</v>
      </c>
      <c r="F10" s="17">
        <v>675.97973142457511</v>
      </c>
    </row>
    <row r="11" spans="1:6" ht="13.5" customHeight="1" x14ac:dyDescent="0.2">
      <c r="A11" s="13" t="s">
        <v>6</v>
      </c>
      <c r="B11" s="14">
        <v>14.259343164799999</v>
      </c>
      <c r="C11" s="14">
        <v>9.2597591339000012</v>
      </c>
      <c r="D11" s="14">
        <v>7.6679495030000009</v>
      </c>
      <c r="E11" s="14">
        <v>7.4299587133000005</v>
      </c>
      <c r="F11" s="14">
        <v>38.617010515000004</v>
      </c>
    </row>
    <row r="12" spans="1:6" ht="13.5" customHeight="1" x14ac:dyDescent="0.2">
      <c r="A12" s="13" t="s">
        <v>7</v>
      </c>
      <c r="B12" s="14">
        <v>161.87885363550623</v>
      </c>
      <c r="C12" s="14">
        <v>120.23773469788748</v>
      </c>
      <c r="D12" s="14">
        <v>99.036459533346445</v>
      </c>
      <c r="E12" s="14">
        <v>116.05884895545697</v>
      </c>
      <c r="F12" s="14">
        <v>497.2118968221971</v>
      </c>
    </row>
    <row r="13" spans="1:6" ht="13.5" customHeight="1" x14ac:dyDescent="0.2">
      <c r="A13" s="13" t="s">
        <v>98</v>
      </c>
      <c r="B13" s="14">
        <v>17.097805478989589</v>
      </c>
      <c r="C13" s="14">
        <v>19.095659158806345</v>
      </c>
      <c r="D13" s="14">
        <v>13.608861357252364</v>
      </c>
      <c r="E13" s="14">
        <v>33.302512092329643</v>
      </c>
      <c r="F13" s="14">
        <v>83.104838087377942</v>
      </c>
    </row>
    <row r="14" spans="1:6" ht="13.5" customHeight="1" x14ac:dyDescent="0.2">
      <c r="A14" s="13" t="s">
        <v>97</v>
      </c>
      <c r="B14" s="14">
        <v>16.434104950000002</v>
      </c>
      <c r="C14" s="14">
        <v>15.05544695</v>
      </c>
      <c r="D14" s="14">
        <v>12.755514509999999</v>
      </c>
      <c r="E14" s="14">
        <v>12.800919589999999</v>
      </c>
      <c r="F14" s="14">
        <v>57.045985999999999</v>
      </c>
    </row>
    <row r="15" spans="1:6" ht="13.5" customHeight="1" x14ac:dyDescent="0.2">
      <c r="A15" s="19" t="s">
        <v>12</v>
      </c>
      <c r="B15" s="17">
        <v>-71.244120777628524</v>
      </c>
      <c r="C15" s="17">
        <v>-79.744128195633607</v>
      </c>
      <c r="D15" s="17">
        <v>-87.666672027440427</v>
      </c>
      <c r="E15" s="17">
        <v>-87.456093489305161</v>
      </c>
      <c r="F15" s="17">
        <v>-326.11101449000773</v>
      </c>
    </row>
    <row r="16" spans="1:6" ht="13.5" customHeight="1" x14ac:dyDescent="0.2">
      <c r="A16" s="13" t="s">
        <v>6</v>
      </c>
      <c r="B16" s="14">
        <v>-24.066736941888429</v>
      </c>
      <c r="C16" s="14">
        <v>-28.989428051580994</v>
      </c>
      <c r="D16" s="14">
        <v>-28.072288873425787</v>
      </c>
      <c r="E16" s="14">
        <v>-35.471387274282222</v>
      </c>
      <c r="F16" s="14">
        <v>-116.59984114117744</v>
      </c>
    </row>
    <row r="17" spans="1:6" ht="13.5" customHeight="1" x14ac:dyDescent="0.2">
      <c r="A17" s="13" t="s">
        <v>7</v>
      </c>
      <c r="B17" s="14">
        <v>-15.542652277326725</v>
      </c>
      <c r="C17" s="14">
        <v>-16.953148990998656</v>
      </c>
      <c r="D17" s="14">
        <v>-23.444664867381093</v>
      </c>
      <c r="E17" s="14">
        <v>-17.335056117687802</v>
      </c>
      <c r="F17" s="14">
        <v>-73.275522253394271</v>
      </c>
    </row>
    <row r="18" spans="1:6" ht="13.5" customHeight="1" x14ac:dyDescent="0.2">
      <c r="A18" s="13" t="s">
        <v>98</v>
      </c>
      <c r="B18" s="14">
        <v>-27.574992427535225</v>
      </c>
      <c r="C18" s="14">
        <v>-29.543119289958732</v>
      </c>
      <c r="D18" s="14">
        <v>-31.500916486100419</v>
      </c>
      <c r="E18" s="14">
        <v>-30.004331574542576</v>
      </c>
      <c r="F18" s="14">
        <v>-118.62335977813697</v>
      </c>
    </row>
    <row r="19" spans="1:6" ht="13.5" customHeight="1" x14ac:dyDescent="0.2">
      <c r="A19" s="13" t="s">
        <v>97</v>
      </c>
      <c r="B19" s="14">
        <v>-4.0597391308781461</v>
      </c>
      <c r="C19" s="14">
        <v>-4.2584318630952263</v>
      </c>
      <c r="D19" s="14">
        <v>-4.6488018005331257</v>
      </c>
      <c r="E19" s="14">
        <v>-4.6453185227925662</v>
      </c>
      <c r="F19" s="14">
        <v>-17.612291317299061</v>
      </c>
    </row>
    <row r="20" spans="1:6" ht="13.5" customHeight="1" x14ac:dyDescent="0.2">
      <c r="A20" s="16" t="s">
        <v>100</v>
      </c>
      <c r="B20" s="17">
        <v>87.186269739434039</v>
      </c>
      <c r="C20" s="17">
        <v>-4.1116928527731886</v>
      </c>
      <c r="D20" s="17">
        <v>-22.556465973574916</v>
      </c>
      <c r="E20" s="17">
        <v>-60.163194068546389</v>
      </c>
      <c r="F20" s="17">
        <v>0.35491684453950256</v>
      </c>
    </row>
    <row r="21" spans="1:6" ht="13.5" customHeight="1" x14ac:dyDescent="0.2">
      <c r="A21" s="19" t="s">
        <v>54</v>
      </c>
      <c r="B21" s="17">
        <v>2.1932091403664935</v>
      </c>
      <c r="C21" s="17">
        <v>2.2584659083692884</v>
      </c>
      <c r="D21" s="17">
        <v>2.3488585380629736</v>
      </c>
      <c r="E21" s="17">
        <v>2.4024289749866559</v>
      </c>
      <c r="F21" s="17">
        <v>9.2029625617854105</v>
      </c>
    </row>
    <row r="22" spans="1:6" ht="13.5" customHeight="1" x14ac:dyDescent="0.2">
      <c r="A22" s="13" t="s">
        <v>57</v>
      </c>
      <c r="B22" s="14">
        <v>1.17875475</v>
      </c>
      <c r="C22" s="14">
        <v>1.17875475</v>
      </c>
      <c r="D22" s="14">
        <v>1.17875475</v>
      </c>
      <c r="E22" s="14">
        <v>1.17875475</v>
      </c>
      <c r="F22" s="14">
        <v>4.7150189999999998</v>
      </c>
    </row>
    <row r="23" spans="1:6" ht="13.5" customHeight="1" x14ac:dyDescent="0.2">
      <c r="A23" s="13" t="s">
        <v>8</v>
      </c>
      <c r="B23" s="14">
        <v>1.0144543903664935</v>
      </c>
      <c r="C23" s="14">
        <v>1.0797111583692884</v>
      </c>
      <c r="D23" s="14">
        <v>1.1701037880629737</v>
      </c>
      <c r="E23" s="14">
        <v>1.2236742249866559</v>
      </c>
      <c r="F23" s="14">
        <v>4.4879435617854115</v>
      </c>
    </row>
    <row r="24" spans="1:6" ht="13.5" customHeight="1" x14ac:dyDescent="0.2">
      <c r="A24" s="19" t="s">
        <v>56</v>
      </c>
      <c r="B24" s="17">
        <v>-102.56130984026596</v>
      </c>
      <c r="C24" s="17">
        <v>-60.034555568213264</v>
      </c>
      <c r="D24" s="17">
        <v>-90.917010098385532</v>
      </c>
      <c r="E24" s="17">
        <v>-32.688562276852423</v>
      </c>
      <c r="F24" s="17">
        <v>-286.20143778371721</v>
      </c>
    </row>
    <row r="25" spans="1:6" ht="13.5" customHeight="1" x14ac:dyDescent="0.2">
      <c r="A25" s="13" t="s">
        <v>57</v>
      </c>
      <c r="B25" s="14">
        <v>-3.700722107555555</v>
      </c>
      <c r="C25" s="14">
        <v>-3.322027693111111</v>
      </c>
      <c r="D25" s="14">
        <v>-2.1427116999999996</v>
      </c>
      <c r="E25" s="14">
        <v>-2.1827562691111106</v>
      </c>
      <c r="F25" s="14">
        <v>-11.348217769777776</v>
      </c>
    </row>
    <row r="26" spans="1:6" ht="13.5" customHeight="1" x14ac:dyDescent="0.2">
      <c r="A26" s="13" t="s">
        <v>8</v>
      </c>
      <c r="B26" s="14">
        <v>-98.860587732710414</v>
      </c>
      <c r="C26" s="14">
        <v>-56.712527875102154</v>
      </c>
      <c r="D26" s="14">
        <v>-88.774298398385525</v>
      </c>
      <c r="E26" s="14">
        <v>-30.50580600774131</v>
      </c>
      <c r="F26" s="14">
        <v>-274.85322001393939</v>
      </c>
    </row>
    <row r="27" spans="1:6" ht="13.5" customHeight="1" x14ac:dyDescent="0.2">
      <c r="A27" s="9" t="s">
        <v>99</v>
      </c>
      <c r="B27" s="17">
        <v>-13.181830960465433</v>
      </c>
      <c r="C27" s="17">
        <v>-61.887782512617164</v>
      </c>
      <c r="D27" s="17">
        <v>-111.12461753389748</v>
      </c>
      <c r="E27" s="17">
        <v>-90.449327370412163</v>
      </c>
      <c r="F27" s="17">
        <v>-276.64355837739231</v>
      </c>
    </row>
    <row r="28" spans="1:6" ht="13.5" customHeight="1" x14ac:dyDescent="0.2">
      <c r="A28" s="19" t="s">
        <v>58</v>
      </c>
      <c r="B28" s="17">
        <v>51.674452965600466</v>
      </c>
      <c r="C28" s="17">
        <v>62.574816106355115</v>
      </c>
      <c r="D28" s="17">
        <v>56.663679267291975</v>
      </c>
      <c r="E28" s="17">
        <v>59.157920047022216</v>
      </c>
      <c r="F28" s="17">
        <v>230.07086838626975</v>
      </c>
    </row>
    <row r="29" spans="1:6" ht="13.5" customHeight="1" x14ac:dyDescent="0.2">
      <c r="A29" s="19" t="s">
        <v>59</v>
      </c>
      <c r="B29" s="17">
        <v>-12.0519660602016</v>
      </c>
      <c r="C29" s="17">
        <v>-10.614354701189658</v>
      </c>
      <c r="D29" s="17">
        <v>-10.983127367999099</v>
      </c>
      <c r="E29" s="17">
        <v>-12.728187090312572</v>
      </c>
      <c r="F29" s="17">
        <v>-46.377635219702931</v>
      </c>
    </row>
    <row r="30" spans="1:6" ht="13.5" customHeight="1" x14ac:dyDescent="0.2">
      <c r="A30" s="9" t="s">
        <v>3</v>
      </c>
      <c r="B30" s="17">
        <v>5.5692480100000017</v>
      </c>
      <c r="C30" s="17">
        <v>2.6806453900000005</v>
      </c>
      <c r="D30" s="17">
        <v>2.5025197500000003</v>
      </c>
      <c r="E30" s="17">
        <v>0.53931365600000025</v>
      </c>
      <c r="F30" s="17">
        <v>11.291726806000003</v>
      </c>
    </row>
    <row r="31" spans="1:6" ht="13.5" customHeight="1" x14ac:dyDescent="0.2">
      <c r="A31" s="13" t="s">
        <v>13</v>
      </c>
      <c r="B31" s="14">
        <v>6.8740762900000014</v>
      </c>
      <c r="C31" s="14">
        <v>2.8546449600000003</v>
      </c>
      <c r="D31" s="14">
        <v>2.6975960900000002</v>
      </c>
      <c r="E31" s="14">
        <v>1.0247197300000002</v>
      </c>
      <c r="F31" s="14">
        <v>13.451037070000002</v>
      </c>
    </row>
    <row r="32" spans="1:6" ht="13.5" customHeight="1" x14ac:dyDescent="0.2">
      <c r="A32" s="13" t="s">
        <v>14</v>
      </c>
      <c r="B32" s="14">
        <v>-1.30482828</v>
      </c>
      <c r="C32" s="14">
        <v>-0.17399956999999999</v>
      </c>
      <c r="D32" s="14">
        <v>-0.19507634000000001</v>
      </c>
      <c r="E32" s="14">
        <v>-0.48540607399999997</v>
      </c>
      <c r="F32" s="14">
        <v>-2.1593102640000001</v>
      </c>
    </row>
    <row r="33" spans="1:6" ht="13.5" customHeight="1" x14ac:dyDescent="0.2">
      <c r="A33" s="9" t="s">
        <v>9</v>
      </c>
      <c r="B33" s="17">
        <v>-40.425177510114082</v>
      </c>
      <c r="C33" s="17">
        <v>60.014846877050452</v>
      </c>
      <c r="D33" s="17">
        <v>15.463723971088136</v>
      </c>
      <c r="E33" s="17">
        <v>19.333242834932467</v>
      </c>
      <c r="F33" s="17">
        <v>54.386636172956969</v>
      </c>
    </row>
    <row r="34" spans="1:6" ht="13.5" customHeight="1" x14ac:dyDescent="0.2">
      <c r="A34" s="13" t="s">
        <v>15</v>
      </c>
      <c r="B34" s="14">
        <v>-0.49792876000000003</v>
      </c>
      <c r="C34" s="14">
        <v>-0.77546546000000005</v>
      </c>
      <c r="D34" s="14">
        <v>-0.72500876000000003</v>
      </c>
      <c r="E34" s="14">
        <v>-0.24375164000000002</v>
      </c>
      <c r="F34" s="14">
        <v>-2.2421546200000004</v>
      </c>
    </row>
    <row r="35" spans="1:6" ht="13.5" customHeight="1" x14ac:dyDescent="0.2">
      <c r="A35" s="13" t="s">
        <v>16</v>
      </c>
      <c r="B35" s="14">
        <v>60.256439727460446</v>
      </c>
      <c r="C35" s="14">
        <v>56.984498100024076</v>
      </c>
      <c r="D35" s="14">
        <v>37.857813470798199</v>
      </c>
      <c r="E35" s="14">
        <v>39.342652998028569</v>
      </c>
      <c r="F35" s="14">
        <v>194.44140429631128</v>
      </c>
    </row>
    <row r="36" spans="1:6" ht="13.5" customHeight="1" x14ac:dyDescent="0.2">
      <c r="A36" s="13" t="s">
        <v>17</v>
      </c>
      <c r="B36" s="14">
        <v>-0.10061611022500953</v>
      </c>
      <c r="C36" s="14">
        <v>-4.1039227182369013E-2</v>
      </c>
      <c r="D36" s="14">
        <v>-4.2738075718073301</v>
      </c>
      <c r="E36" s="14">
        <v>-1.3272736064416971E-4</v>
      </c>
      <c r="F36" s="14">
        <v>-4.415595636575353</v>
      </c>
    </row>
    <row r="37" spans="1:6" ht="13.5" customHeight="1" x14ac:dyDescent="0.2">
      <c r="A37" s="13" t="s">
        <v>18</v>
      </c>
      <c r="B37" s="14">
        <v>-2.7119</v>
      </c>
      <c r="C37" s="14">
        <v>-2.7719999999999998</v>
      </c>
      <c r="D37" s="14">
        <v>-2.8340000000000001</v>
      </c>
      <c r="E37" s="14">
        <v>-2.8963999999999999</v>
      </c>
      <c r="F37" s="14">
        <v>-11.2143</v>
      </c>
    </row>
    <row r="38" spans="1:6" ht="13.5" customHeight="1" x14ac:dyDescent="0.2">
      <c r="A38" s="20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</row>
    <row r="39" spans="1:6" ht="13.5" customHeight="1" x14ac:dyDescent="0.2">
      <c r="A39" s="20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</row>
    <row r="40" spans="1:6" ht="13.5" customHeight="1" x14ac:dyDescent="0.2">
      <c r="A40" s="13" t="s">
        <v>19</v>
      </c>
      <c r="B40" s="14">
        <v>-47.949682253328895</v>
      </c>
      <c r="C40" s="14">
        <v>7.872429792432226</v>
      </c>
      <c r="D40" s="14">
        <v>20.088705393500007</v>
      </c>
      <c r="E40" s="14">
        <v>-6.1625657182877882</v>
      </c>
      <c r="F40" s="14">
        <v>-26.151112785684447</v>
      </c>
    </row>
    <row r="41" spans="1:6" ht="13.5" customHeight="1" x14ac:dyDescent="0.2">
      <c r="A41" s="13" t="s">
        <v>20</v>
      </c>
      <c r="B41" s="14">
        <v>-49.421490114020621</v>
      </c>
      <c r="C41" s="14">
        <v>-1.2535763282234773</v>
      </c>
      <c r="D41" s="14">
        <v>-34.64997856140274</v>
      </c>
      <c r="E41" s="14">
        <v>-10.706560077447673</v>
      </c>
      <c r="F41" s="14">
        <v>-96.031605081094511</v>
      </c>
    </row>
    <row r="42" spans="1:6" ht="13.5" customHeight="1" x14ac:dyDescent="0.2">
      <c r="A42" s="9" t="s">
        <v>74</v>
      </c>
      <c r="B42" s="17">
        <v>-5.1798694048193852</v>
      </c>
      <c r="C42" s="17">
        <v>-21.619003599598773</v>
      </c>
      <c r="D42" s="17">
        <v>36.323300613516508</v>
      </c>
      <c r="E42" s="17">
        <v>26.395451222769967</v>
      </c>
      <c r="F42" s="17">
        <v>35.919878831868317</v>
      </c>
    </row>
    <row r="43" spans="1:6" ht="13.5" customHeight="1" x14ac:dyDescent="0.2">
      <c r="A43" s="9" t="s">
        <v>50</v>
      </c>
      <c r="B43" s="17">
        <v>13.595142960000032</v>
      </c>
      <c r="C43" s="17">
        <v>-31.149167559999984</v>
      </c>
      <c r="D43" s="17">
        <v>11.154521299999949</v>
      </c>
      <c r="E43" s="17">
        <v>-2.2484132999999153</v>
      </c>
      <c r="F43" s="17">
        <v>-8.6479165999999186</v>
      </c>
    </row>
  </sheetData>
  <mergeCells count="1">
    <mergeCell ref="A1:F1"/>
  </mergeCells>
  <printOptions horizontalCentered="1"/>
  <pageMargins left="1" right="1" top="0.5" bottom="0.5" header="0.3" footer="0.3"/>
  <pageSetup scale="90" orientation="portrait" r:id="rId1"/>
  <headerFooter>
    <oddFooter>&amp;C&amp;"Arial,Regular"4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showGridLines="0" zoomScaleNormal="100" zoomScaleSheetLayoutView="90" workbookViewId="0">
      <pane xSplit="1" ySplit="5" topLeftCell="B15" activePane="bottomRight" state="frozen"/>
      <selection activeCell="I19" sqref="I19"/>
      <selection pane="topRight" activeCell="I19" sqref="I19"/>
      <selection pane="bottomLeft" activeCell="I19" sqref="I19"/>
      <selection pane="bottomRight" activeCell="L35" sqref="L35"/>
    </sheetView>
  </sheetViews>
  <sheetFormatPr defaultRowHeight="12" x14ac:dyDescent="0.15"/>
  <cols>
    <col min="1" max="1" width="33.125" style="2" customWidth="1"/>
    <col min="2" max="2" width="7.25" style="2" bestFit="1" customWidth="1"/>
    <col min="3" max="3" width="8.125" style="2" bestFit="1" customWidth="1"/>
    <col min="4" max="4" width="8.375" style="2" bestFit="1" customWidth="1"/>
    <col min="5" max="5" width="7.375" style="2" bestFit="1" customWidth="1"/>
    <col min="6" max="6" width="8.75" style="2" bestFit="1" customWidth="1"/>
    <col min="7" max="7" width="7.5" style="2" bestFit="1" customWidth="1"/>
    <col min="8" max="8" width="8.125" style="2" bestFit="1" customWidth="1"/>
    <col min="9" max="9" width="8.25" style="2" bestFit="1" customWidth="1"/>
    <col min="10" max="11" width="8.75" style="2" bestFit="1" customWidth="1"/>
    <col min="12" max="14" width="9" style="2" customWidth="1"/>
    <col min="15" max="16384" width="9" style="2"/>
  </cols>
  <sheetData>
    <row r="1" spans="1:16" ht="18" customHeight="1" x14ac:dyDescent="0.15">
      <c r="A1" s="61" t="s">
        <v>134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4.25" customHeight="1" x14ac:dyDescent="0.15">
      <c r="L2" s="32"/>
      <c r="M2" s="32"/>
      <c r="N2" s="32"/>
      <c r="O2" s="32"/>
      <c r="P2" s="32"/>
    </row>
    <row r="3" spans="1:16" s="10" customFormat="1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P3" s="7" t="s">
        <v>0</v>
      </c>
    </row>
    <row r="4" spans="1:16" s="10" customFormat="1" ht="12.75" customHeight="1" x14ac:dyDescent="0.2">
      <c r="A4" s="29"/>
      <c r="B4" s="27">
        <v>2011</v>
      </c>
      <c r="C4" s="25"/>
      <c r="D4" s="25"/>
      <c r="E4" s="26"/>
      <c r="F4" s="28"/>
      <c r="G4" s="31">
        <v>2012</v>
      </c>
      <c r="H4" s="31"/>
      <c r="I4" s="31"/>
      <c r="J4" s="31"/>
      <c r="K4" s="28"/>
      <c r="L4" s="27">
        <v>2013</v>
      </c>
      <c r="M4" s="25"/>
      <c r="N4" s="25"/>
      <c r="O4" s="26"/>
      <c r="P4" s="28"/>
    </row>
    <row r="5" spans="1:16" s="10" customFormat="1" ht="15.75" customHeight="1" x14ac:dyDescent="0.2">
      <c r="A5" s="30" t="s">
        <v>1</v>
      </c>
      <c r="B5" s="40" t="s">
        <v>103</v>
      </c>
      <c r="C5" s="40" t="s">
        <v>108</v>
      </c>
      <c r="D5" s="40" t="s">
        <v>109</v>
      </c>
      <c r="E5" s="40" t="s">
        <v>104</v>
      </c>
      <c r="F5" s="41">
        <v>2011</v>
      </c>
      <c r="G5" s="40" t="s">
        <v>103</v>
      </c>
      <c r="H5" s="40" t="s">
        <v>108</v>
      </c>
      <c r="I5" s="40" t="s">
        <v>109</v>
      </c>
      <c r="J5" s="40" t="s">
        <v>104</v>
      </c>
      <c r="K5" s="41">
        <v>2012</v>
      </c>
      <c r="L5" s="40" t="s">
        <v>124</v>
      </c>
      <c r="M5" s="40" t="s">
        <v>108</v>
      </c>
      <c r="N5" s="40" t="s">
        <v>109</v>
      </c>
      <c r="O5" s="40" t="s">
        <v>125</v>
      </c>
      <c r="P5" s="41">
        <v>2013</v>
      </c>
    </row>
    <row r="6" spans="1:16" s="3" customFormat="1" ht="18" customHeight="1" x14ac:dyDescent="0.2">
      <c r="A6" s="12" t="s">
        <v>2</v>
      </c>
      <c r="B6" s="18">
        <v>72.704698553285027</v>
      </c>
      <c r="C6" s="18">
        <v>-2.8809445484602065</v>
      </c>
      <c r="D6" s="18">
        <v>-89.003780246599661</v>
      </c>
      <c r="E6" s="18">
        <v>-12.081524020999154</v>
      </c>
      <c r="F6" s="18">
        <v>-31.261550262773994</v>
      </c>
      <c r="G6" s="18">
        <v>70.204726729588401</v>
      </c>
      <c r="H6" s="18">
        <v>-10.030513153165202</v>
      </c>
      <c r="I6" s="18">
        <v>-61.776728147787367</v>
      </c>
      <c r="J6" s="18">
        <v>-37.079669281548718</v>
      </c>
      <c r="K6" s="18">
        <v>-38.682183852912885</v>
      </c>
      <c r="L6" s="18">
        <v>106.41007439170528</v>
      </c>
      <c r="M6" s="18">
        <v>-29.987667879131095</v>
      </c>
      <c r="N6" s="18">
        <v>-115.03516907550807</v>
      </c>
      <c r="O6" s="18">
        <v>-106.25912253179865</v>
      </c>
      <c r="P6" s="18">
        <v>-144.87188509473253</v>
      </c>
    </row>
    <row r="7" spans="1:16" s="10" customFormat="1" ht="13.5" customHeight="1" x14ac:dyDescent="0.2">
      <c r="A7" s="13" t="s">
        <v>51</v>
      </c>
      <c r="B7" s="14">
        <v>303.96627651900002</v>
      </c>
      <c r="C7" s="14">
        <v>326.73000385400002</v>
      </c>
      <c r="D7" s="14">
        <v>274.02479315599999</v>
      </c>
      <c r="E7" s="14">
        <v>302.38773229600002</v>
      </c>
      <c r="F7" s="14">
        <v>1207.108805825</v>
      </c>
      <c r="G7" s="14">
        <v>343.63955098899999</v>
      </c>
      <c r="H7" s="14">
        <v>316.52784020900003</v>
      </c>
      <c r="I7" s="14">
        <v>307.42345361699995</v>
      </c>
      <c r="J7" s="14">
        <v>275.40861337599995</v>
      </c>
      <c r="K7" s="14">
        <v>1242.999458191</v>
      </c>
      <c r="L7" s="14">
        <v>325.13387762900004</v>
      </c>
      <c r="M7" s="14">
        <v>339.00951016800002</v>
      </c>
      <c r="N7" s="14">
        <v>293.16376468600004</v>
      </c>
      <c r="O7" s="14">
        <v>258.66854997400003</v>
      </c>
      <c r="P7" s="14">
        <v>1215.9757024570001</v>
      </c>
    </row>
    <row r="8" spans="1:16" s="10" customFormat="1" ht="13.5" customHeight="1" x14ac:dyDescent="0.2">
      <c r="A8" s="13" t="s">
        <v>52</v>
      </c>
      <c r="B8" s="14">
        <v>351.69107264093333</v>
      </c>
      <c r="C8" s="14">
        <v>407.09890756645336</v>
      </c>
      <c r="D8" s="14">
        <v>398.46870181322345</v>
      </c>
      <c r="E8" s="14">
        <v>391.86984953422336</v>
      </c>
      <c r="F8" s="14">
        <v>1549.1285315548334</v>
      </c>
      <c r="G8" s="14">
        <v>379.93525430961216</v>
      </c>
      <c r="H8" s="14">
        <v>427.14230688562219</v>
      </c>
      <c r="I8" s="14">
        <v>391.60320686095446</v>
      </c>
      <c r="J8" s="14">
        <v>437.52916542892228</v>
      </c>
      <c r="K8" s="14">
        <v>1636.2099334851109</v>
      </c>
      <c r="L8" s="14">
        <v>406.0638078971142</v>
      </c>
      <c r="M8" s="14">
        <v>475.22799199728229</v>
      </c>
      <c r="N8" s="14">
        <v>439.61914179586341</v>
      </c>
      <c r="O8" s="14">
        <v>456.26126990316232</v>
      </c>
      <c r="P8" s="14">
        <v>1777.1722115934222</v>
      </c>
    </row>
    <row r="9" spans="1:16" s="3" customFormat="1" ht="13.5" customHeight="1" x14ac:dyDescent="0.2">
      <c r="A9" s="16" t="s">
        <v>55</v>
      </c>
      <c r="B9" s="18">
        <v>-47.714885486933326</v>
      </c>
      <c r="C9" s="18">
        <v>-80.348525402453333</v>
      </c>
      <c r="D9" s="18">
        <v>-124.38374456637348</v>
      </c>
      <c r="E9" s="18">
        <v>-89.440702090773357</v>
      </c>
      <c r="F9" s="18">
        <v>-341.8878575465335</v>
      </c>
      <c r="G9" s="18">
        <v>-36.255784471462164</v>
      </c>
      <c r="H9" s="18">
        <v>-110.56961003522218</v>
      </c>
      <c r="I9" s="18">
        <v>-84.150542676854514</v>
      </c>
      <c r="J9" s="18">
        <v>-162.08261695617233</v>
      </c>
      <c r="K9" s="18">
        <v>-393.05855413971119</v>
      </c>
      <c r="L9" s="18">
        <v>-80.873074349564149</v>
      </c>
      <c r="M9" s="18">
        <v>-136.16463488883227</v>
      </c>
      <c r="N9" s="18">
        <v>-146.41589175921337</v>
      </c>
      <c r="O9" s="18">
        <v>-197.57058247451226</v>
      </c>
      <c r="P9" s="18">
        <v>-561.0241834721221</v>
      </c>
    </row>
    <row r="10" spans="1:16" s="3" customFormat="1" ht="13.5" customHeight="1" x14ac:dyDescent="0.2">
      <c r="A10" s="19" t="s">
        <v>11</v>
      </c>
      <c r="B10" s="18">
        <v>197.5091286621556</v>
      </c>
      <c r="C10" s="18">
        <v>169.5063267171424</v>
      </c>
      <c r="D10" s="18">
        <v>142.52053809775117</v>
      </c>
      <c r="E10" s="18">
        <v>169.45124606153362</v>
      </c>
      <c r="F10" s="18">
        <v>678.9872395385828</v>
      </c>
      <c r="G10" s="18">
        <v>229.86124704273078</v>
      </c>
      <c r="H10" s="18">
        <v>197.39686222887207</v>
      </c>
      <c r="I10" s="18">
        <v>156.44438763226927</v>
      </c>
      <c r="J10" s="18">
        <v>229.8250299546346</v>
      </c>
      <c r="K10" s="18">
        <v>813.52752685850669</v>
      </c>
      <c r="L10" s="18">
        <v>272.59839325525354</v>
      </c>
      <c r="M10" s="18">
        <v>219.85444657452146</v>
      </c>
      <c r="N10" s="18">
        <v>188.262929558531</v>
      </c>
      <c r="O10" s="18">
        <v>215.61412009990013</v>
      </c>
      <c r="P10" s="18">
        <v>896.32988948820616</v>
      </c>
    </row>
    <row r="11" spans="1:16" s="10" customFormat="1" ht="13.5" customHeight="1" x14ac:dyDescent="0.2">
      <c r="A11" s="13" t="s">
        <v>6</v>
      </c>
      <c r="B11" s="14">
        <v>13.091999929469997</v>
      </c>
      <c r="C11" s="14">
        <v>11.236264828789999</v>
      </c>
      <c r="D11" s="14">
        <v>9.1004697112940001</v>
      </c>
      <c r="E11" s="14">
        <v>10.717090020445999</v>
      </c>
      <c r="F11" s="15">
        <v>44.145824490000003</v>
      </c>
      <c r="G11" s="15">
        <v>10.958493356149999</v>
      </c>
      <c r="H11" s="15">
        <v>11.57126482879</v>
      </c>
      <c r="I11" s="15">
        <v>10.046469711294</v>
      </c>
      <c r="J11" s="15">
        <v>12.157090020445999</v>
      </c>
      <c r="K11" s="15">
        <v>44.733317916680001</v>
      </c>
      <c r="L11" s="14">
        <v>13.335290554545001</v>
      </c>
      <c r="M11" s="14">
        <v>11.714987866529999</v>
      </c>
      <c r="N11" s="14">
        <v>8.8957725346375014</v>
      </c>
      <c r="O11" s="14">
        <v>12.2107010267875</v>
      </c>
      <c r="P11" s="15">
        <v>46.156751982499998</v>
      </c>
    </row>
    <row r="12" spans="1:16" s="10" customFormat="1" ht="13.5" customHeight="1" x14ac:dyDescent="0.2">
      <c r="A12" s="13" t="s">
        <v>7</v>
      </c>
      <c r="B12" s="14">
        <v>152.90179649945549</v>
      </c>
      <c r="C12" s="14">
        <v>125.90389326946621</v>
      </c>
      <c r="D12" s="14">
        <v>95.144219990664425</v>
      </c>
      <c r="E12" s="14">
        <v>119.81306562968872</v>
      </c>
      <c r="F12" s="15">
        <v>493.76297538927486</v>
      </c>
      <c r="G12" s="15">
        <v>184.01822038105738</v>
      </c>
      <c r="H12" s="15">
        <v>150.1858915548857</v>
      </c>
      <c r="I12" s="15">
        <v>116.8187143589028</v>
      </c>
      <c r="J12" s="15">
        <v>147.00964298105137</v>
      </c>
      <c r="K12" s="15">
        <v>598.03246927589726</v>
      </c>
      <c r="L12" s="14">
        <v>227.25399049344105</v>
      </c>
      <c r="M12" s="14">
        <v>171.25259536089362</v>
      </c>
      <c r="N12" s="14">
        <v>136.80349743234936</v>
      </c>
      <c r="O12" s="14">
        <v>166.76877682463331</v>
      </c>
      <c r="P12" s="15">
        <v>702.07886011131734</v>
      </c>
    </row>
    <row r="13" spans="1:16" s="10" customFormat="1" ht="13.5" customHeight="1" x14ac:dyDescent="0.2">
      <c r="A13" s="13" t="s">
        <v>98</v>
      </c>
      <c r="B13" s="14">
        <v>18.106994833230111</v>
      </c>
      <c r="C13" s="14">
        <v>19.564715118886191</v>
      </c>
      <c r="D13" s="14">
        <v>23.971605815792763</v>
      </c>
      <c r="E13" s="14">
        <v>21.181886911398891</v>
      </c>
      <c r="F13" s="15">
        <v>82.825202679307949</v>
      </c>
      <c r="G13" s="15">
        <v>21.024079805523421</v>
      </c>
      <c r="H13" s="15">
        <v>20.05425234519641</v>
      </c>
      <c r="I13" s="15">
        <v>19.149750062072499</v>
      </c>
      <c r="J13" s="15">
        <v>40.160843453137232</v>
      </c>
      <c r="K13" s="15">
        <v>100.38892566592956</v>
      </c>
      <c r="L13" s="14">
        <v>20.058658707267522</v>
      </c>
      <c r="M13" s="14">
        <v>21.315409847097818</v>
      </c>
      <c r="N13" s="14">
        <v>31.331206091544153</v>
      </c>
      <c r="O13" s="14">
        <v>22.261188748479306</v>
      </c>
      <c r="P13" s="15">
        <v>94.966463394388796</v>
      </c>
    </row>
    <row r="14" spans="1:16" s="10" customFormat="1" ht="13.5" customHeight="1" x14ac:dyDescent="0.2">
      <c r="A14" s="13" t="s">
        <v>97</v>
      </c>
      <c r="B14" s="14">
        <v>13.408337400000001</v>
      </c>
      <c r="C14" s="14">
        <v>12.801453499999999</v>
      </c>
      <c r="D14" s="14">
        <v>14.30424258</v>
      </c>
      <c r="E14" s="14">
        <v>17.739203500000002</v>
      </c>
      <c r="F14" s="15">
        <v>58.253236980000004</v>
      </c>
      <c r="G14" s="15">
        <v>13.8604535</v>
      </c>
      <c r="H14" s="15">
        <v>15.5854535</v>
      </c>
      <c r="I14" s="15">
        <v>10.429453499999999</v>
      </c>
      <c r="J14" s="15">
        <v>30.497453499999999</v>
      </c>
      <c r="K14" s="15">
        <v>70.372814000000005</v>
      </c>
      <c r="L14" s="14">
        <v>11.9504535</v>
      </c>
      <c r="M14" s="14">
        <v>15.571453500000001</v>
      </c>
      <c r="N14" s="14">
        <v>11.2324535</v>
      </c>
      <c r="O14" s="14">
        <v>14.373453499999998</v>
      </c>
      <c r="P14" s="15">
        <v>53.127813999999994</v>
      </c>
    </row>
    <row r="15" spans="1:16" s="10" customFormat="1" ht="13.5" customHeight="1" x14ac:dyDescent="0.2">
      <c r="A15" s="19" t="s">
        <v>12</v>
      </c>
      <c r="B15" s="18">
        <v>76.752941437974499</v>
      </c>
      <c r="C15" s="18">
        <v>92.905895141781556</v>
      </c>
      <c r="D15" s="18">
        <v>87.324002917719554</v>
      </c>
      <c r="E15" s="18">
        <v>84.469441679103141</v>
      </c>
      <c r="F15" s="18">
        <v>341.45228117657871</v>
      </c>
      <c r="G15" s="18">
        <v>85.526767298714049</v>
      </c>
      <c r="H15" s="18">
        <v>95.41238741168516</v>
      </c>
      <c r="I15" s="18">
        <v>96.619423101786623</v>
      </c>
      <c r="J15" s="18">
        <v>92.825699310675276</v>
      </c>
      <c r="K15" s="18">
        <v>370.38427712286114</v>
      </c>
      <c r="L15" s="18">
        <v>91.021538714901325</v>
      </c>
      <c r="M15" s="18">
        <v>99.524043219408</v>
      </c>
      <c r="N15" s="18">
        <v>103.46272794136898</v>
      </c>
      <c r="O15" s="18">
        <v>96.245195775295016</v>
      </c>
      <c r="P15" s="18">
        <v>390.25350565097335</v>
      </c>
    </row>
    <row r="16" spans="1:16" s="10" customFormat="1" ht="13.5" customHeight="1" x14ac:dyDescent="0.2">
      <c r="A16" s="13" t="s">
        <v>6</v>
      </c>
      <c r="B16" s="14">
        <v>31.010966641859316</v>
      </c>
      <c r="C16" s="14">
        <v>35.431899977843457</v>
      </c>
      <c r="D16" s="14">
        <v>36.37226939538003</v>
      </c>
      <c r="E16" s="14">
        <v>37.049509719394699</v>
      </c>
      <c r="F16" s="15">
        <v>139.86464573447751</v>
      </c>
      <c r="G16" s="15">
        <v>33.787348254350299</v>
      </c>
      <c r="H16" s="15">
        <v>37.057253081906353</v>
      </c>
      <c r="I16" s="15">
        <v>33.668089388922695</v>
      </c>
      <c r="J16" s="15">
        <v>36.694218994216577</v>
      </c>
      <c r="K16" s="15">
        <v>141.20690971939592</v>
      </c>
      <c r="L16" s="14">
        <v>27.257835305342084</v>
      </c>
      <c r="M16" s="14">
        <v>30.097066720619495</v>
      </c>
      <c r="N16" s="14">
        <v>30.129009999560964</v>
      </c>
      <c r="O16" s="14">
        <v>31.631702114882685</v>
      </c>
      <c r="P16" s="15">
        <v>119.11561414040523</v>
      </c>
    </row>
    <row r="17" spans="1:16" s="10" customFormat="1" ht="13.5" customHeight="1" x14ac:dyDescent="0.2">
      <c r="A17" s="13" t="s">
        <v>7</v>
      </c>
      <c r="B17" s="14">
        <v>15.545734943146517</v>
      </c>
      <c r="C17" s="14">
        <v>17.835933022622019</v>
      </c>
      <c r="D17" s="14">
        <v>18.132683959160367</v>
      </c>
      <c r="E17" s="14">
        <v>16.032438792472568</v>
      </c>
      <c r="F17" s="15">
        <v>67.546790717401478</v>
      </c>
      <c r="G17" s="15">
        <v>15.241808280223918</v>
      </c>
      <c r="H17" s="15">
        <v>17.20433090491235</v>
      </c>
      <c r="I17" s="15">
        <v>21.539095558761964</v>
      </c>
      <c r="J17" s="15">
        <v>19.852753489609821</v>
      </c>
      <c r="K17" s="15">
        <v>73.837988233508057</v>
      </c>
      <c r="L17" s="14">
        <v>16.774972240903072</v>
      </c>
      <c r="M17" s="14">
        <v>17.581371882014722</v>
      </c>
      <c r="N17" s="14">
        <v>26.710645600747981</v>
      </c>
      <c r="O17" s="14">
        <v>19.201405130344121</v>
      </c>
      <c r="P17" s="15">
        <v>80.268394854009898</v>
      </c>
    </row>
    <row r="18" spans="1:16" s="10" customFormat="1" ht="13.5" customHeight="1" x14ac:dyDescent="0.2">
      <c r="A18" s="13" t="s">
        <v>98</v>
      </c>
      <c r="B18" s="14">
        <v>26.177672822743766</v>
      </c>
      <c r="C18" s="14">
        <v>35.715168794430532</v>
      </c>
      <c r="D18" s="14">
        <v>28.111123352721116</v>
      </c>
      <c r="E18" s="14">
        <v>26.566793970739443</v>
      </c>
      <c r="F18" s="15">
        <v>116.57075894063485</v>
      </c>
      <c r="G18" s="15">
        <v>30.098679313558325</v>
      </c>
      <c r="H18" s="15">
        <v>35.758731308703716</v>
      </c>
      <c r="I18" s="15">
        <v>36.772948870005699</v>
      </c>
      <c r="J18" s="15">
        <v>31.297393474958849</v>
      </c>
      <c r="K18" s="15">
        <v>133.92775296722658</v>
      </c>
      <c r="L18" s="14">
        <v>39.856139456429155</v>
      </c>
      <c r="M18" s="14">
        <v>45.536257212906165</v>
      </c>
      <c r="N18" s="14">
        <v>41.304157391737924</v>
      </c>
      <c r="O18" s="14">
        <v>39.370573086734169</v>
      </c>
      <c r="P18" s="15">
        <v>166.06712714780741</v>
      </c>
    </row>
    <row r="19" spans="1:16" s="10" customFormat="1" ht="13.5" customHeight="1" x14ac:dyDescent="0.2">
      <c r="A19" s="13" t="s">
        <v>97</v>
      </c>
      <c r="B19" s="14">
        <v>4.0185670302249008</v>
      </c>
      <c r="C19" s="14">
        <v>3.9228933468855511</v>
      </c>
      <c r="D19" s="14">
        <v>4.7079262104580257</v>
      </c>
      <c r="E19" s="14">
        <v>4.8206991964964301</v>
      </c>
      <c r="F19" s="15">
        <v>17.47008578406491</v>
      </c>
      <c r="G19" s="15">
        <v>6.3989314505815091</v>
      </c>
      <c r="H19" s="15">
        <v>5.3920721161627458</v>
      </c>
      <c r="I19" s="15">
        <v>4.6392892840962539</v>
      </c>
      <c r="J19" s="15">
        <v>4.9813333518900436</v>
      </c>
      <c r="K19" s="15">
        <v>21.411626202730552</v>
      </c>
      <c r="L19" s="14">
        <v>7.1325917122270175</v>
      </c>
      <c r="M19" s="14">
        <v>6.3093474038676369</v>
      </c>
      <c r="N19" s="14">
        <v>5.3189149493221217</v>
      </c>
      <c r="O19" s="14">
        <v>6.041515443334049</v>
      </c>
      <c r="P19" s="15">
        <v>24.802369508750825</v>
      </c>
    </row>
    <row r="20" spans="1:16" s="3" customFormat="1" ht="13.5" customHeight="1" x14ac:dyDescent="0.2">
      <c r="A20" s="16" t="s">
        <v>100</v>
      </c>
      <c r="B20" s="17">
        <v>73.041301737247778</v>
      </c>
      <c r="C20" s="17">
        <v>-3.7480938270924895</v>
      </c>
      <c r="D20" s="17">
        <v>-69.187209386341863</v>
      </c>
      <c r="E20" s="17">
        <v>-4.4588977083428745</v>
      </c>
      <c r="F20" s="18">
        <v>-4.3528991845294485</v>
      </c>
      <c r="G20" s="18">
        <v>108.07869527255457</v>
      </c>
      <c r="H20" s="18">
        <v>-8.5851352180352762</v>
      </c>
      <c r="I20" s="18">
        <v>-24.325578146371868</v>
      </c>
      <c r="J20" s="18">
        <v>-25.083286312213005</v>
      </c>
      <c r="K20" s="18">
        <v>50.08469559593442</v>
      </c>
      <c r="L20" s="17">
        <v>100.70378019078807</v>
      </c>
      <c r="M20" s="17">
        <v>-15.834231533718807</v>
      </c>
      <c r="N20" s="17">
        <v>-61.615690142051349</v>
      </c>
      <c r="O20" s="17">
        <v>-78.201658149907146</v>
      </c>
      <c r="P20" s="18">
        <v>-54.947799634889236</v>
      </c>
    </row>
    <row r="21" spans="1:16" s="3" customFormat="1" ht="13.5" customHeight="1" x14ac:dyDescent="0.2">
      <c r="A21" s="19" t="s">
        <v>54</v>
      </c>
      <c r="B21" s="17">
        <v>2.3108631018135122</v>
      </c>
      <c r="C21" s="17">
        <v>2.4100684674916018</v>
      </c>
      <c r="D21" s="17">
        <v>2.3922840915462915</v>
      </c>
      <c r="E21" s="17">
        <v>2.4134142408743968</v>
      </c>
      <c r="F21" s="18">
        <v>9.5266299017258014</v>
      </c>
      <c r="G21" s="18">
        <v>2.420889474180246</v>
      </c>
      <c r="H21" s="18">
        <v>2.7798118577955866</v>
      </c>
      <c r="I21" s="18">
        <v>2.5054182470689623</v>
      </c>
      <c r="J21" s="18">
        <v>2.5088723604807242</v>
      </c>
      <c r="K21" s="18">
        <v>10.214991939525518</v>
      </c>
      <c r="L21" s="17">
        <v>2.5884402690262229</v>
      </c>
      <c r="M21" s="17">
        <v>3.0186811553139394</v>
      </c>
      <c r="N21" s="17">
        <v>3.2008209303674175</v>
      </c>
      <c r="O21" s="17">
        <v>3.3568366575773592</v>
      </c>
      <c r="P21" s="18">
        <v>12.164779012284939</v>
      </c>
    </row>
    <row r="22" spans="1:16" s="10" customFormat="1" ht="13.5" customHeight="1" x14ac:dyDescent="0.2">
      <c r="A22" s="13" t="s">
        <v>57</v>
      </c>
      <c r="B22" s="14">
        <v>1.17875475</v>
      </c>
      <c r="C22" s="14">
        <v>1.17875475</v>
      </c>
      <c r="D22" s="14">
        <v>1.17875475</v>
      </c>
      <c r="E22" s="14">
        <v>1.17875475</v>
      </c>
      <c r="F22" s="15">
        <v>4.7150189999999998</v>
      </c>
      <c r="G22" s="15">
        <v>1.17875475</v>
      </c>
      <c r="H22" s="15">
        <v>1.17875475</v>
      </c>
      <c r="I22" s="15">
        <v>1.17875475</v>
      </c>
      <c r="J22" s="15">
        <v>1.17875475</v>
      </c>
      <c r="K22" s="15">
        <v>4.7150189999999998</v>
      </c>
      <c r="L22" s="14">
        <v>1.17875475</v>
      </c>
      <c r="M22" s="14">
        <v>1.17875475</v>
      </c>
      <c r="N22" s="14">
        <v>1.17875475</v>
      </c>
      <c r="O22" s="14">
        <v>1.17875475</v>
      </c>
      <c r="P22" s="15">
        <v>4.7150189999999998</v>
      </c>
    </row>
    <row r="23" spans="1:16" s="10" customFormat="1" ht="13.5" customHeight="1" x14ac:dyDescent="0.2">
      <c r="A23" s="13" t="s">
        <v>8</v>
      </c>
      <c r="B23" s="14">
        <v>1.1321083518135122</v>
      </c>
      <c r="C23" s="14">
        <v>1.2313137174916018</v>
      </c>
      <c r="D23" s="14">
        <v>1.2135293415462918</v>
      </c>
      <c r="E23" s="14">
        <v>1.2346594908743969</v>
      </c>
      <c r="F23" s="15">
        <v>4.8116109017258024</v>
      </c>
      <c r="G23" s="15">
        <v>1.2421347241802461</v>
      </c>
      <c r="H23" s="15">
        <v>1.6010571077955866</v>
      </c>
      <c r="I23" s="15">
        <v>1.3266634970689624</v>
      </c>
      <c r="J23" s="15">
        <v>1.3301176104807242</v>
      </c>
      <c r="K23" s="15">
        <v>5.4999729395255192</v>
      </c>
      <c r="L23" s="14">
        <v>1.409685519026223</v>
      </c>
      <c r="M23" s="14">
        <v>1.8399264053139395</v>
      </c>
      <c r="N23" s="14">
        <v>2.0220661803674176</v>
      </c>
      <c r="O23" s="14">
        <v>2.1780819075773592</v>
      </c>
      <c r="P23" s="15">
        <v>7.4497600122849388</v>
      </c>
    </row>
    <row r="24" spans="1:16" s="3" customFormat="1" ht="13.5" customHeight="1" x14ac:dyDescent="0.2">
      <c r="A24" s="19" t="s">
        <v>56</v>
      </c>
      <c r="B24" s="17">
        <v>45.300983294039014</v>
      </c>
      <c r="C24" s="17">
        <v>49.170129388764686</v>
      </c>
      <c r="D24" s="17">
        <v>64.016954525688561</v>
      </c>
      <c r="E24" s="17">
        <v>45.409125278972397</v>
      </c>
      <c r="F24" s="18">
        <v>203.89719248746465</v>
      </c>
      <c r="G24" s="18">
        <v>81.962598792200467</v>
      </c>
      <c r="H24" s="18">
        <v>47.379788180221134</v>
      </c>
      <c r="I24" s="18">
        <v>73.275127166213579</v>
      </c>
      <c r="J24" s="18">
        <v>47.923606563795595</v>
      </c>
      <c r="K24" s="18">
        <v>250.54112070243076</v>
      </c>
      <c r="L24" s="17">
        <v>34.025497990907894</v>
      </c>
      <c r="M24" s="17">
        <v>58.068421587182563</v>
      </c>
      <c r="N24" s="17">
        <v>92.220956158490026</v>
      </c>
      <c r="O24" s="17">
        <v>66.320966864454405</v>
      </c>
      <c r="P24" s="18">
        <v>250.63584260103488</v>
      </c>
    </row>
    <row r="25" spans="1:16" s="10" customFormat="1" ht="13.5" customHeight="1" x14ac:dyDescent="0.2">
      <c r="A25" s="13" t="s">
        <v>57</v>
      </c>
      <c r="B25" s="14">
        <v>2.2822115300000001</v>
      </c>
      <c r="C25" s="14">
        <v>2.5847771333333327</v>
      </c>
      <c r="D25" s="14">
        <v>1.911205462888889</v>
      </c>
      <c r="E25" s="14">
        <v>1.6508429191111109</v>
      </c>
      <c r="F25" s="15">
        <v>8.4290370453333328</v>
      </c>
      <c r="G25" s="15">
        <v>4.8213223125555551</v>
      </c>
      <c r="H25" s="15">
        <v>4.2297858333333327</v>
      </c>
      <c r="I25" s="15">
        <v>2.5079615555555561</v>
      </c>
      <c r="J25" s="15">
        <v>2.4430818446666662</v>
      </c>
      <c r="K25" s="15">
        <v>14.00215154611111</v>
      </c>
      <c r="L25" s="14">
        <v>4.2106405675555552</v>
      </c>
      <c r="M25" s="14">
        <v>3.685424968444444</v>
      </c>
      <c r="N25" s="14">
        <v>2.3091009333333332</v>
      </c>
      <c r="O25" s="14">
        <v>2.3410096964444445</v>
      </c>
      <c r="P25" s="15">
        <v>12.546176165777776</v>
      </c>
    </row>
    <row r="26" spans="1:16" s="10" customFormat="1" ht="13.5" customHeight="1" x14ac:dyDescent="0.2">
      <c r="A26" s="13" t="s">
        <v>8</v>
      </c>
      <c r="B26" s="14">
        <v>43.018771764039016</v>
      </c>
      <c r="C26" s="14">
        <v>46.585352255431353</v>
      </c>
      <c r="D26" s="14">
        <v>62.105749062799674</v>
      </c>
      <c r="E26" s="14">
        <v>43.758282359861283</v>
      </c>
      <c r="F26" s="15">
        <v>195.46815544213132</v>
      </c>
      <c r="G26" s="15">
        <v>77.141276479644915</v>
      </c>
      <c r="H26" s="15">
        <v>43.150002346887803</v>
      </c>
      <c r="I26" s="15">
        <v>70.767165610658026</v>
      </c>
      <c r="J26" s="15">
        <v>45.48052471912893</v>
      </c>
      <c r="K26" s="15">
        <v>236.53896915631969</v>
      </c>
      <c r="L26" s="14">
        <v>29.814857423352336</v>
      </c>
      <c r="M26" s="14">
        <v>54.382996618738119</v>
      </c>
      <c r="N26" s="14">
        <v>89.9118552251567</v>
      </c>
      <c r="O26" s="14">
        <v>63.97995716800996</v>
      </c>
      <c r="P26" s="15">
        <v>238.08966643525713</v>
      </c>
    </row>
    <row r="27" spans="1:16" s="3" customFormat="1" ht="13.5" customHeight="1" x14ac:dyDescent="0.2">
      <c r="A27" s="9" t="s">
        <v>99</v>
      </c>
      <c r="B27" s="17">
        <v>30.051181545022274</v>
      </c>
      <c r="C27" s="17">
        <v>-50.50815474836557</v>
      </c>
      <c r="D27" s="17">
        <v>-130.81187982048414</v>
      </c>
      <c r="E27" s="17">
        <v>-47.454608746440876</v>
      </c>
      <c r="F27" s="18">
        <v>-198.7234617702683</v>
      </c>
      <c r="G27" s="18">
        <v>28.536985954534345</v>
      </c>
      <c r="H27" s="18">
        <v>-53.185111540460824</v>
      </c>
      <c r="I27" s="18">
        <v>-95.095287065516487</v>
      </c>
      <c r="J27" s="18">
        <v>-70.498020515527884</v>
      </c>
      <c r="K27" s="18">
        <v>-190.24143316697086</v>
      </c>
      <c r="L27" s="17">
        <v>69.266722468906394</v>
      </c>
      <c r="M27" s="17">
        <v>-70.883971965587435</v>
      </c>
      <c r="N27" s="17">
        <v>-150.63582537017396</v>
      </c>
      <c r="O27" s="17">
        <v>-141.16578835678419</v>
      </c>
      <c r="P27" s="18">
        <v>-293.41886322363916</v>
      </c>
    </row>
    <row r="28" spans="1:16" s="3" customFormat="1" ht="13.5" customHeight="1" x14ac:dyDescent="0.2">
      <c r="A28" s="19" t="s">
        <v>58</v>
      </c>
      <c r="B28" s="18">
        <v>53.223575284239899</v>
      </c>
      <c r="C28" s="18">
        <v>60.434481787242518</v>
      </c>
      <c r="D28" s="18">
        <v>54.46399307859388</v>
      </c>
      <c r="E28" s="18">
        <v>46.64908030933347</v>
      </c>
      <c r="F28" s="18">
        <v>214.77113045940976</v>
      </c>
      <c r="G28" s="18">
        <v>55.457556226809125</v>
      </c>
      <c r="H28" s="18">
        <v>56.378792871295282</v>
      </c>
      <c r="I28" s="18">
        <v>45.952568216594294</v>
      </c>
      <c r="J28" s="18">
        <v>48.47119818830167</v>
      </c>
      <c r="K28" s="18">
        <v>206.26011550300035</v>
      </c>
      <c r="L28" s="18">
        <v>50.979204144863395</v>
      </c>
      <c r="M28" s="18">
        <v>57.715597237500724</v>
      </c>
      <c r="N28" s="18">
        <v>51.786587180175651</v>
      </c>
      <c r="O28" s="18">
        <v>50.975009082294058</v>
      </c>
      <c r="P28" s="18">
        <v>211.45639764483383</v>
      </c>
    </row>
    <row r="29" spans="1:16" s="3" customFormat="1" ht="13.5" customHeight="1" x14ac:dyDescent="0.2">
      <c r="A29" s="19" t="s">
        <v>59</v>
      </c>
      <c r="B29" s="18">
        <v>10.570058275977145</v>
      </c>
      <c r="C29" s="18">
        <v>12.807271587337118</v>
      </c>
      <c r="D29" s="18">
        <v>12.655893504709359</v>
      </c>
      <c r="E29" s="18">
        <v>11.275995583891691</v>
      </c>
      <c r="F29" s="18">
        <v>47.309218951915312</v>
      </c>
      <c r="G29" s="18">
        <v>13.789815451755194</v>
      </c>
      <c r="H29" s="18">
        <v>13.224194483999803</v>
      </c>
      <c r="I29" s="18">
        <v>12.634009298865211</v>
      </c>
      <c r="J29" s="18">
        <v>15.052846954322531</v>
      </c>
      <c r="K29" s="18">
        <v>54.70086618894274</v>
      </c>
      <c r="L29" s="18">
        <v>13.835852222064492</v>
      </c>
      <c r="M29" s="18">
        <v>16.819293151044349</v>
      </c>
      <c r="N29" s="18">
        <v>16.18593088550973</v>
      </c>
      <c r="O29" s="18">
        <v>16.068343257308527</v>
      </c>
      <c r="P29" s="18">
        <v>62.909419515927098</v>
      </c>
    </row>
    <row r="30" spans="1:16" s="3" customFormat="1" ht="13.5" customHeight="1" x14ac:dyDescent="0.2">
      <c r="A30" s="9" t="s">
        <v>3</v>
      </c>
      <c r="B30" s="18">
        <v>8.354692420000001</v>
      </c>
      <c r="C30" s="18">
        <v>10.5869756368</v>
      </c>
      <c r="D30" s="18">
        <v>9.1386752900000001</v>
      </c>
      <c r="E30" s="18">
        <v>19.243156070000001</v>
      </c>
      <c r="F30" s="18">
        <v>47.323499416800004</v>
      </c>
      <c r="G30" s="18">
        <v>25.164681040000001</v>
      </c>
      <c r="H30" s="18">
        <v>1.27482688</v>
      </c>
      <c r="I30" s="18">
        <v>17.563743510000002</v>
      </c>
      <c r="J30" s="18">
        <v>0.97598474000000002</v>
      </c>
      <c r="K30" s="18">
        <v>44.979236170000007</v>
      </c>
      <c r="L30" s="18">
        <v>31.99788448</v>
      </c>
      <c r="M30" s="18">
        <v>19.005778217</v>
      </c>
      <c r="N30" s="18">
        <v>10.630715690000001</v>
      </c>
      <c r="O30" s="18">
        <v>13.76872635</v>
      </c>
      <c r="P30" s="18">
        <v>75.403104736999992</v>
      </c>
    </row>
    <row r="31" spans="1:16" s="10" customFormat="1" ht="13.5" customHeight="1" x14ac:dyDescent="0.2">
      <c r="A31" s="13" t="s">
        <v>13</v>
      </c>
      <c r="B31" s="14">
        <v>8.4958804200000007</v>
      </c>
      <c r="C31" s="14">
        <v>10.78929597</v>
      </c>
      <c r="D31" s="14">
        <v>9.7401838900000008</v>
      </c>
      <c r="E31" s="14">
        <v>19.480107320000002</v>
      </c>
      <c r="F31" s="15">
        <v>48.505467600000003</v>
      </c>
      <c r="G31" s="15">
        <v>25.164681040000001</v>
      </c>
      <c r="H31" s="15">
        <v>1.27482688</v>
      </c>
      <c r="I31" s="15">
        <v>17.563743510000002</v>
      </c>
      <c r="J31" s="15">
        <v>0.97598474000000002</v>
      </c>
      <c r="K31" s="15">
        <v>44.979236170000007</v>
      </c>
      <c r="L31" s="14">
        <v>31.99788448</v>
      </c>
      <c r="M31" s="14">
        <v>19.005778217</v>
      </c>
      <c r="N31" s="14">
        <v>10.630715690000001</v>
      </c>
      <c r="O31" s="14">
        <v>13.76872635</v>
      </c>
      <c r="P31" s="15">
        <v>75.403104736999992</v>
      </c>
    </row>
    <row r="32" spans="1:16" s="10" customFormat="1" ht="13.5" customHeight="1" x14ac:dyDescent="0.2">
      <c r="A32" s="13" t="s">
        <v>14</v>
      </c>
      <c r="B32" s="14">
        <v>0.14118800000000001</v>
      </c>
      <c r="C32" s="14">
        <v>0.20232033320000001</v>
      </c>
      <c r="D32" s="14">
        <v>0.60150859999999995</v>
      </c>
      <c r="E32" s="14">
        <v>0.23695125</v>
      </c>
      <c r="F32" s="15">
        <v>1.1819681832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4">
        <v>0</v>
      </c>
      <c r="M32" s="14">
        <v>0</v>
      </c>
      <c r="N32" s="14">
        <v>0</v>
      </c>
      <c r="O32" s="14">
        <v>0</v>
      </c>
      <c r="P32" s="15">
        <v>0</v>
      </c>
    </row>
    <row r="33" spans="1:16" s="10" customFormat="1" ht="13.5" customHeight="1" x14ac:dyDescent="0.2">
      <c r="A33" s="46" t="s">
        <v>113</v>
      </c>
      <c r="B33" s="18">
        <v>68.874125012723823</v>
      </c>
      <c r="C33" s="18">
        <v>-45.379012243976561</v>
      </c>
      <c r="D33" s="18">
        <v>-39.348634115938097</v>
      </c>
      <c r="E33" s="18">
        <v>-36.401616478699054</v>
      </c>
      <c r="F33" s="18">
        <v>-52.255137825889889</v>
      </c>
      <c r="G33" s="18">
        <v>97.486997075504263</v>
      </c>
      <c r="H33" s="18">
        <v>4.3772360664440289</v>
      </c>
      <c r="I33" s="18">
        <v>46.745943784811935</v>
      </c>
      <c r="J33" s="18">
        <v>104.42706382991692</v>
      </c>
      <c r="K33" s="18">
        <v>253.03724075667714</v>
      </c>
      <c r="L33" s="18">
        <v>79.913443774208815</v>
      </c>
      <c r="M33" s="18">
        <v>-59.332266173292503</v>
      </c>
      <c r="N33" s="18">
        <v>-56.335808929611048</v>
      </c>
      <c r="O33" s="18">
        <v>-53.824211003255776</v>
      </c>
      <c r="P33" s="18">
        <v>-89.578842331950511</v>
      </c>
    </row>
    <row r="34" spans="1:16" s="10" customFormat="1" ht="13.5" customHeight="1" x14ac:dyDescent="0.2">
      <c r="A34" s="47" t="s">
        <v>115</v>
      </c>
      <c r="B34" s="18">
        <v>66.399672516451048</v>
      </c>
      <c r="C34" s="18">
        <v>7.0378383378708218</v>
      </c>
      <c r="D34" s="18">
        <v>-31.379877954200442</v>
      </c>
      <c r="E34" s="18">
        <v>5.5925290008843236</v>
      </c>
      <c r="F34" s="18">
        <v>47.65016190100576</v>
      </c>
      <c r="G34" s="18">
        <v>54.541980324131075</v>
      </c>
      <c r="H34" s="18">
        <v>-6.0786229446943043</v>
      </c>
      <c r="I34" s="18">
        <v>-61.199853029394944</v>
      </c>
      <c r="J34" s="18">
        <v>11.554123728075291</v>
      </c>
      <c r="K34" s="18">
        <v>-1.182371921882881</v>
      </c>
      <c r="L34" s="18">
        <v>27.197804036191236</v>
      </c>
      <c r="M34" s="18">
        <v>0.29786887367803871</v>
      </c>
      <c r="N34" s="18">
        <v>-52.208692074651999</v>
      </c>
      <c r="O34" s="18">
        <v>-5.3426750313007441</v>
      </c>
      <c r="P34" s="18">
        <v>-30.055694196083468</v>
      </c>
    </row>
    <row r="35" spans="1:16" s="10" customFormat="1" ht="13.5" customHeight="1" x14ac:dyDescent="0.2">
      <c r="A35" s="47" t="s">
        <v>123</v>
      </c>
      <c r="B35" s="18">
        <v>-2.474452496272793</v>
      </c>
      <c r="C35" s="18">
        <v>52.416850581847392</v>
      </c>
      <c r="D35" s="18">
        <v>7.9687561617376517</v>
      </c>
      <c r="E35" s="18">
        <v>41.994145479583381</v>
      </c>
      <c r="F35" s="18">
        <v>99.905299726895635</v>
      </c>
      <c r="G35" s="18">
        <v>0.45821825954094209</v>
      </c>
      <c r="H35" s="18">
        <v>129.20132566040178</v>
      </c>
      <c r="I35" s="18">
        <v>-48.002228923209856</v>
      </c>
      <c r="J35" s="18">
        <v>58.267121462495389</v>
      </c>
      <c r="K35" s="18">
        <v>139.92443645922827</v>
      </c>
      <c r="L35" s="18">
        <v>-41.503819723128345</v>
      </c>
      <c r="M35" s="18">
        <v>69.814278600911933</v>
      </c>
      <c r="N35" s="18">
        <v>57.257825534206106</v>
      </c>
      <c r="O35" s="18">
        <v>-80.871030936652531</v>
      </c>
      <c r="P35" s="18">
        <v>4.6972534753371633</v>
      </c>
    </row>
    <row r="36" spans="1:16" s="3" customFormat="1" ht="13.5" customHeight="1" x14ac:dyDescent="0.2">
      <c r="A36" s="16" t="s">
        <v>114</v>
      </c>
      <c r="B36" s="17">
        <v>-31.311747577017467</v>
      </c>
      <c r="C36" s="17">
        <v>-55.737120517171569</v>
      </c>
      <c r="D36" s="17">
        <v>-44.514286137372174</v>
      </c>
      <c r="E36" s="17">
        <v>-57.867861671901352</v>
      </c>
      <c r="F36" s="17">
        <v>-189.43101590346257</v>
      </c>
      <c r="G36" s="17">
        <v>-43.403235010914123</v>
      </c>
      <c r="H36" s="18">
        <v>-28.226343275816173</v>
      </c>
      <c r="I36" s="18">
        <v>-173.55742470700363</v>
      </c>
      <c r="J36" s="18">
        <v>-131.46436152873812</v>
      </c>
      <c r="K36" s="18">
        <v>-376.65136452247202</v>
      </c>
      <c r="L36" s="17">
        <v>-11.211820014889234</v>
      </c>
      <c r="M36" s="17">
        <v>-28.203636064331583</v>
      </c>
      <c r="N36" s="17">
        <v>-42.186258914867601</v>
      </c>
      <c r="O36" s="17">
        <v>-107.3426838354935</v>
      </c>
      <c r="P36" s="18">
        <v>-188.94439882958193</v>
      </c>
    </row>
    <row r="37" spans="1:16" s="10" customFormat="1" ht="13.5" customHeight="1" x14ac:dyDescent="0.2">
      <c r="A37" s="43" t="s">
        <v>121</v>
      </c>
      <c r="B37" s="14">
        <v>0.15777502000000002</v>
      </c>
      <c r="C37" s="14">
        <v>0.47913193999999998</v>
      </c>
      <c r="D37" s="14">
        <v>0.20664136</v>
      </c>
      <c r="E37" s="14">
        <v>0.42248616000000005</v>
      </c>
      <c r="F37" s="14">
        <v>1.2660344800000001</v>
      </c>
      <c r="G37" s="15">
        <v>0.87740255639999987</v>
      </c>
      <c r="H37" s="15">
        <v>0.3062029268</v>
      </c>
      <c r="I37" s="15">
        <v>0.3626435408</v>
      </c>
      <c r="J37" s="15">
        <v>0.20520403039999999</v>
      </c>
      <c r="K37" s="15">
        <v>1.7514530543999998</v>
      </c>
      <c r="L37" s="14">
        <v>0.1554141101</v>
      </c>
      <c r="M37" s="14">
        <v>0.57836816169999994</v>
      </c>
      <c r="N37" s="14">
        <v>0.28402718190000004</v>
      </c>
      <c r="O37" s="14">
        <v>0.35123982780000007</v>
      </c>
      <c r="P37" s="15">
        <v>1.3690492815000002</v>
      </c>
    </row>
    <row r="38" spans="1:16" s="10" customFormat="1" ht="13.5" customHeight="1" x14ac:dyDescent="0.2">
      <c r="A38" s="43" t="s">
        <v>122</v>
      </c>
      <c r="B38" s="14">
        <v>31.469522597017466</v>
      </c>
      <c r="C38" s="14">
        <v>56.216252457171571</v>
      </c>
      <c r="D38" s="14">
        <v>44.720927497372173</v>
      </c>
      <c r="E38" s="14">
        <v>58.29034783190135</v>
      </c>
      <c r="F38" s="14">
        <v>190.69705038346257</v>
      </c>
      <c r="G38" s="15">
        <v>44.280637567314123</v>
      </c>
      <c r="H38" s="15">
        <v>28.532546202616174</v>
      </c>
      <c r="I38" s="15">
        <v>173.92006824780364</v>
      </c>
      <c r="J38" s="15">
        <v>131.66956555913814</v>
      </c>
      <c r="K38" s="15">
        <v>378.40281757687205</v>
      </c>
      <c r="L38" s="14">
        <v>11.367234124989235</v>
      </c>
      <c r="M38" s="14">
        <v>28.782004226031582</v>
      </c>
      <c r="N38" s="14">
        <v>42.470286096767602</v>
      </c>
      <c r="O38" s="14">
        <v>107.6939236632935</v>
      </c>
      <c r="P38" s="15">
        <v>190.31344811108193</v>
      </c>
    </row>
    <row r="39" spans="1:16" s="3" customFormat="1" ht="13.5" customHeight="1" x14ac:dyDescent="0.2">
      <c r="A39" s="16" t="s">
        <v>116</v>
      </c>
      <c r="B39" s="17">
        <v>2.981936776101028</v>
      </c>
      <c r="C39" s="17">
        <v>3.0974466260374869</v>
      </c>
      <c r="D39" s="17">
        <v>3.0941516650473369</v>
      </c>
      <c r="E39" s="17">
        <v>3.2069220058465246</v>
      </c>
      <c r="F39" s="17">
        <v>12.380457073032375</v>
      </c>
      <c r="G39" s="18">
        <v>3.2662889636771939</v>
      </c>
      <c r="H39" s="18">
        <v>3.3051577398205123</v>
      </c>
      <c r="I39" s="18">
        <v>0.28520158590959915</v>
      </c>
      <c r="J39" s="18">
        <v>1.8528017509976727E-4</v>
      </c>
      <c r="K39" s="18">
        <v>6.8568335695824052</v>
      </c>
      <c r="L39" s="17">
        <v>31.836191624062351</v>
      </c>
      <c r="M39" s="17">
        <v>1.9453390696810852E-4</v>
      </c>
      <c r="N39" s="17">
        <v>2.0469263269200672E-4</v>
      </c>
      <c r="O39" s="17">
        <v>2.1901145692692104E-4</v>
      </c>
      <c r="P39" s="18">
        <v>31.836809862058939</v>
      </c>
    </row>
    <row r="40" spans="1:16" s="10" customFormat="1" ht="13.5" customHeight="1" x14ac:dyDescent="0.2">
      <c r="A40" s="43" t="s">
        <v>121</v>
      </c>
      <c r="B40" s="14">
        <v>2.1181776101028046E-2</v>
      </c>
      <c r="C40" s="14">
        <v>7.0446626037486748E-2</v>
      </c>
      <c r="D40" s="14">
        <v>1.5166504733706964E-4</v>
      </c>
      <c r="E40" s="14">
        <v>4.3922005846524677E-2</v>
      </c>
      <c r="F40" s="14">
        <v>0.13570207303237655</v>
      </c>
      <c r="G40" s="15">
        <v>3.3288963677193723E-2</v>
      </c>
      <c r="H40" s="15">
        <v>1.5773982051231315E-4</v>
      </c>
      <c r="I40" s="15">
        <v>0.28520158590959915</v>
      </c>
      <c r="J40" s="15">
        <v>1.8528017509976727E-4</v>
      </c>
      <c r="K40" s="15">
        <v>0.31883356958240494</v>
      </c>
      <c r="L40" s="14">
        <v>1.9162406233999964E-4</v>
      </c>
      <c r="M40" s="14">
        <v>1.9453390696810852E-4</v>
      </c>
      <c r="N40" s="14">
        <v>2.0469263269200672E-4</v>
      </c>
      <c r="O40" s="14">
        <v>2.1901145692692104E-4</v>
      </c>
      <c r="P40" s="15">
        <v>8.0986205892703595E-4</v>
      </c>
    </row>
    <row r="41" spans="1:16" s="10" customFormat="1" ht="13.5" customHeight="1" x14ac:dyDescent="0.2">
      <c r="A41" s="43" t="s">
        <v>122</v>
      </c>
      <c r="B41" s="14">
        <v>-2.9607549999999998</v>
      </c>
      <c r="C41" s="14">
        <v>-3.0270000000000001</v>
      </c>
      <c r="D41" s="14">
        <v>-3.0939999999999999</v>
      </c>
      <c r="E41" s="14">
        <v>-3.1629999999999998</v>
      </c>
      <c r="F41" s="14">
        <v>-12.244755</v>
      </c>
      <c r="G41" s="15">
        <v>-3.2330000000000001</v>
      </c>
      <c r="H41" s="15">
        <v>-3.3050000000000002</v>
      </c>
      <c r="I41" s="15">
        <v>0</v>
      </c>
      <c r="J41" s="15">
        <v>0</v>
      </c>
      <c r="K41" s="15">
        <v>-6.5380000000000003</v>
      </c>
      <c r="L41" s="14">
        <v>-31.836000000000013</v>
      </c>
      <c r="M41" s="14">
        <v>0</v>
      </c>
      <c r="N41" s="14">
        <v>0</v>
      </c>
      <c r="O41" s="14">
        <v>0</v>
      </c>
      <c r="P41" s="15">
        <v>-31.836000000000013</v>
      </c>
    </row>
    <row r="42" spans="1:16" s="3" customFormat="1" ht="13.5" customHeight="1" x14ac:dyDescent="0.2">
      <c r="A42" s="16" t="s">
        <v>117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7">
        <v>0</v>
      </c>
      <c r="M42" s="17">
        <v>0</v>
      </c>
      <c r="N42" s="17">
        <v>0</v>
      </c>
      <c r="O42" s="17">
        <v>0</v>
      </c>
      <c r="P42" s="18">
        <v>0</v>
      </c>
    </row>
    <row r="43" spans="1:16" s="10" customFormat="1" ht="13.5" customHeight="1" x14ac:dyDescent="0.2">
      <c r="A43" s="43" t="s">
        <v>121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4">
        <v>0</v>
      </c>
      <c r="M43" s="14">
        <v>0</v>
      </c>
      <c r="N43" s="14">
        <v>0</v>
      </c>
      <c r="O43" s="14">
        <v>0</v>
      </c>
      <c r="P43" s="15">
        <v>0</v>
      </c>
    </row>
    <row r="44" spans="1:16" s="10" customFormat="1" ht="13.5" customHeight="1" x14ac:dyDescent="0.2">
      <c r="A44" s="43" t="s">
        <v>122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4">
        <v>0</v>
      </c>
      <c r="M44" s="14">
        <v>0</v>
      </c>
      <c r="N44" s="14">
        <v>0</v>
      </c>
      <c r="O44" s="14">
        <v>0</v>
      </c>
      <c r="P44" s="15">
        <v>0</v>
      </c>
    </row>
    <row r="45" spans="1:16" s="3" customFormat="1" ht="13.5" customHeight="1" x14ac:dyDescent="0.2">
      <c r="A45" s="16" t="s">
        <v>118</v>
      </c>
      <c r="B45" s="17">
        <v>97.203935813640271</v>
      </c>
      <c r="C45" s="17">
        <v>7.2606616471575149</v>
      </c>
      <c r="D45" s="17">
        <v>2.0715003563867427</v>
      </c>
      <c r="E45" s="17">
        <v>18.259323187355776</v>
      </c>
      <c r="F45" s="17">
        <v>124.7954210045403</v>
      </c>
      <c r="G45" s="18">
        <v>94.220708111827065</v>
      </c>
      <c r="H45" s="18">
        <v>1.072078326623517</v>
      </c>
      <c r="I45" s="18">
        <v>46.460742198902338</v>
      </c>
      <c r="J45" s="18">
        <v>104.42687854974182</v>
      </c>
      <c r="K45" s="18">
        <v>246.18040718709474</v>
      </c>
      <c r="L45" s="17">
        <v>48.077252150146464</v>
      </c>
      <c r="M45" s="17">
        <v>-59.332460707199473</v>
      </c>
      <c r="N45" s="17">
        <v>-56.33601362224374</v>
      </c>
      <c r="O45" s="17">
        <v>-53.824430014712703</v>
      </c>
      <c r="P45" s="18">
        <v>-121.41565219400945</v>
      </c>
    </row>
    <row r="46" spans="1:16" s="10" customFormat="1" ht="13.5" customHeight="1" x14ac:dyDescent="0.2">
      <c r="A46" s="48" t="s">
        <v>121</v>
      </c>
      <c r="B46" s="14">
        <v>66.220715720350015</v>
      </c>
      <c r="C46" s="14">
        <v>6.4882597718333352</v>
      </c>
      <c r="D46" s="14">
        <v>-31.586670979247778</v>
      </c>
      <c r="E46" s="14">
        <v>5.1261208350377991</v>
      </c>
      <c r="F46" s="14">
        <v>46.248425347973381</v>
      </c>
      <c r="G46" s="15">
        <v>53.631288804053881</v>
      </c>
      <c r="H46" s="15">
        <v>-6.3427490616666864</v>
      </c>
      <c r="I46" s="15">
        <v>-58.955286258611068</v>
      </c>
      <c r="J46" s="15">
        <v>98.214786556576641</v>
      </c>
      <c r="K46" s="15">
        <v>86.54804004035276</v>
      </c>
      <c r="L46" s="14">
        <v>27.042198302028897</v>
      </c>
      <c r="M46" s="14">
        <v>-24.404193260108912</v>
      </c>
      <c r="N46" s="14">
        <v>-44.554988634666636</v>
      </c>
      <c r="O46" s="14">
        <v>-3.6069980329488862</v>
      </c>
      <c r="P46" s="15">
        <v>-45.523981625695534</v>
      </c>
    </row>
    <row r="47" spans="1:16" s="10" customFormat="1" ht="13.5" customHeight="1" x14ac:dyDescent="0.2">
      <c r="A47" s="43" t="s">
        <v>122</v>
      </c>
      <c r="B47" s="14">
        <v>-30.98322009329026</v>
      </c>
      <c r="C47" s="14">
        <v>-0.77240187532417948</v>
      </c>
      <c r="D47" s="14">
        <v>-33.65817133563452</v>
      </c>
      <c r="E47" s="14">
        <v>-13.133202352317976</v>
      </c>
      <c r="F47" s="14">
        <v>-78.546995656566935</v>
      </c>
      <c r="G47" s="15">
        <v>-40.589419307773184</v>
      </c>
      <c r="H47" s="15">
        <v>-7.4148273882902034</v>
      </c>
      <c r="I47" s="15">
        <v>-105.41602845751341</v>
      </c>
      <c r="J47" s="15">
        <v>-6.212091993165167</v>
      </c>
      <c r="K47" s="15">
        <v>-159.63236714674196</v>
      </c>
      <c r="L47" s="14">
        <v>-21.035053848117563</v>
      </c>
      <c r="M47" s="14">
        <v>34.928267447090562</v>
      </c>
      <c r="N47" s="14">
        <v>11.781024987577107</v>
      </c>
      <c r="O47" s="14">
        <v>50.217431981763816</v>
      </c>
      <c r="P47" s="15">
        <v>75.891670568313913</v>
      </c>
    </row>
    <row r="48" spans="1:16" s="3" customFormat="1" ht="13.5" customHeight="1" x14ac:dyDescent="0.2">
      <c r="A48" s="49" t="s">
        <v>119</v>
      </c>
      <c r="B48" s="17">
        <v>-29.689665570561154</v>
      </c>
      <c r="C48" s="17">
        <v>-19.177841282316365</v>
      </c>
      <c r="D48" s="17">
        <v>63.428337120661553</v>
      </c>
      <c r="E48" s="17">
        <v>-30.591406317699867</v>
      </c>
      <c r="F48" s="17">
        <v>-16.030576049915833</v>
      </c>
      <c r="G48" s="18">
        <v>-38.401122444998293</v>
      </c>
      <c r="H48" s="18">
        <v>23.66435807379311</v>
      </c>
      <c r="I48" s="18">
        <v>-63.097483524404275</v>
      </c>
      <c r="J48" s="18">
        <v>43.476212222727412</v>
      </c>
      <c r="K48" s="18">
        <v>-34.358035672882039</v>
      </c>
      <c r="L48" s="17">
        <v>-23.57486085238574</v>
      </c>
      <c r="M48" s="17">
        <v>-0.34020018549297504</v>
      </c>
      <c r="N48" s="17">
        <v>48.526200151029371</v>
      </c>
      <c r="O48" s="17">
        <v>-6.0063454569505126</v>
      </c>
      <c r="P48" s="18">
        <v>18.604793656200144</v>
      </c>
    </row>
    <row r="49" spans="1:16" s="3" customFormat="1" ht="13.5" customHeight="1" x14ac:dyDescent="0.2">
      <c r="A49" s="49" t="s">
        <v>120</v>
      </c>
      <c r="B49" s="17">
        <v>-17.504399609999943</v>
      </c>
      <c r="C49" s="17">
        <v>33.907202049999995</v>
      </c>
      <c r="D49" s="17">
        <v>22.911866279999987</v>
      </c>
      <c r="E49" s="17">
        <v>12.971842210000036</v>
      </c>
      <c r="F49" s="17">
        <v>52.286510930000077</v>
      </c>
      <c r="G49" s="18">
        <v>2.8845232599999822</v>
      </c>
      <c r="H49" s="18">
        <v>38.75777901000005</v>
      </c>
      <c r="I49" s="18">
        <v>19.501012760000066</v>
      </c>
      <c r="J49" s="18">
        <v>34.409825379999916</v>
      </c>
      <c r="K49" s="18">
        <v>95.553140410000012</v>
      </c>
      <c r="L49" s="17">
        <v>46.131474259999969</v>
      </c>
      <c r="M49" s="17">
        <v>76.213812390000015</v>
      </c>
      <c r="N49" s="17">
        <v>42.64381460999995</v>
      </c>
      <c r="O49" s="17">
        <v>62.670153200000101</v>
      </c>
      <c r="P49" s="18">
        <v>227.65925446000003</v>
      </c>
    </row>
    <row r="50" spans="1:16" s="10" customFormat="1" ht="10.5" customHeight="1" x14ac:dyDescent="0.2">
      <c r="A50" s="13"/>
      <c r="B50" s="14"/>
      <c r="C50" s="14"/>
      <c r="D50" s="14"/>
      <c r="E50" s="14"/>
      <c r="F50" s="15"/>
      <c r="G50" s="18"/>
      <c r="H50" s="18"/>
      <c r="I50" s="18"/>
      <c r="J50" s="18"/>
      <c r="K50" s="15"/>
      <c r="L50" s="14"/>
      <c r="M50" s="14"/>
      <c r="N50" s="14"/>
      <c r="O50" s="14"/>
      <c r="P50" s="15"/>
    </row>
    <row r="51" spans="1:16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6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">
    <mergeCell ref="A1:P1"/>
  </mergeCells>
  <printOptions horizontalCentered="1"/>
  <pageMargins left="1" right="0.5" top="0.5" bottom="0.25" header="0.3" footer="0.3"/>
  <pageSetup scale="70" firstPageNumber="5" orientation="landscape" r:id="rId1"/>
  <headerFooter>
    <oddFooter>&amp;C&amp;"Arial,Regular"5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52"/>
  <sheetViews>
    <sheetView showGridLines="0" tabSelected="1" zoomScale="106" zoomScaleNormal="106" workbookViewId="0">
      <pane xSplit="1" ySplit="5" topLeftCell="AS6" activePane="bottomRight" state="frozen"/>
      <selection activeCell="I19" sqref="I19"/>
      <selection pane="topRight" activeCell="I19" sqref="I19"/>
      <selection pane="bottomLeft" activeCell="I19" sqref="I19"/>
      <selection pane="bottomRight" activeCell="A3" sqref="A3"/>
    </sheetView>
  </sheetViews>
  <sheetFormatPr defaultRowHeight="12" x14ac:dyDescent="0.15"/>
  <cols>
    <col min="1" max="1" width="34.125" style="2" customWidth="1"/>
    <col min="2" max="15" width="9" style="2"/>
    <col min="16" max="16" width="9" style="2" customWidth="1"/>
    <col min="17" max="20" width="9" style="2"/>
    <col min="21" max="21" width="9" style="2" customWidth="1"/>
    <col min="22" max="29" width="9" style="2"/>
    <col min="30" max="33" width="9" style="2" customWidth="1"/>
    <col min="34" max="51" width="9" style="2"/>
    <col min="52" max="52" width="9.625" style="2" customWidth="1"/>
    <col min="53" max="16384" width="9" style="2"/>
  </cols>
  <sheetData>
    <row r="1" spans="1:58" ht="18" customHeight="1" x14ac:dyDescent="0.15">
      <c r="A1" s="58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</row>
    <row r="2" spans="1:58" ht="14.25" customHeight="1" x14ac:dyDescent="0.15">
      <c r="B2" s="33"/>
      <c r="C2" s="33"/>
      <c r="D2" s="33"/>
      <c r="E2" s="33"/>
      <c r="F2" s="32"/>
      <c r="G2" s="33"/>
      <c r="L2" s="33"/>
      <c r="M2" s="33"/>
      <c r="N2" s="33"/>
      <c r="O2" s="33"/>
      <c r="P2" s="32"/>
      <c r="Q2" s="33"/>
      <c r="R2" s="33"/>
      <c r="U2" s="32"/>
      <c r="V2" s="33"/>
      <c r="AE2" s="32"/>
    </row>
    <row r="3" spans="1:58" s="10" customFormat="1" ht="14.25" customHeight="1" x14ac:dyDescent="0.2">
      <c r="A3" s="6"/>
      <c r="B3" s="7"/>
      <c r="C3" s="7"/>
      <c r="K3" s="7"/>
      <c r="M3" s="7"/>
      <c r="N3" s="7"/>
      <c r="O3" s="7"/>
      <c r="P3" s="7"/>
      <c r="Q3" s="7"/>
      <c r="R3" s="7"/>
      <c r="U3" s="7"/>
      <c r="AA3" s="9"/>
      <c r="AS3" s="7"/>
      <c r="AU3" s="57"/>
      <c r="AV3" s="57"/>
      <c r="AW3" s="57"/>
      <c r="AX3" s="57"/>
      <c r="BD3" s="7"/>
    </row>
    <row r="4" spans="1:58" s="10" customFormat="1" ht="12.75" customHeight="1" x14ac:dyDescent="0.2">
      <c r="A4" s="29"/>
      <c r="B4" s="31">
        <v>2014</v>
      </c>
      <c r="C4" s="31"/>
      <c r="D4" s="31"/>
      <c r="E4" s="31"/>
      <c r="F4" s="28"/>
      <c r="G4" s="62">
        <v>2015</v>
      </c>
      <c r="H4" s="63"/>
      <c r="I4" s="63"/>
      <c r="J4" s="64"/>
      <c r="K4" s="28"/>
      <c r="L4" s="65">
        <v>2016</v>
      </c>
      <c r="M4" s="66"/>
      <c r="N4" s="66"/>
      <c r="O4" s="67"/>
      <c r="P4" s="28"/>
      <c r="Q4" s="68" t="s">
        <v>131</v>
      </c>
      <c r="R4" s="69"/>
      <c r="S4" s="69"/>
      <c r="T4" s="70"/>
      <c r="U4" s="28"/>
      <c r="V4" s="62" t="s">
        <v>132</v>
      </c>
      <c r="W4" s="63"/>
      <c r="X4" s="63"/>
      <c r="Y4" s="64"/>
      <c r="Z4" s="54"/>
      <c r="AA4" s="62">
        <v>2019</v>
      </c>
      <c r="AB4" s="63"/>
      <c r="AC4" s="63"/>
      <c r="AD4" s="64"/>
      <c r="AE4" s="54"/>
      <c r="AF4" s="71">
        <v>2020</v>
      </c>
      <c r="AG4" s="72"/>
      <c r="AH4" s="72"/>
      <c r="AI4" s="73"/>
      <c r="AJ4" s="28"/>
      <c r="AK4" s="62">
        <v>2021</v>
      </c>
      <c r="AL4" s="63"/>
      <c r="AM4" s="63"/>
      <c r="AN4" s="64"/>
      <c r="AO4" s="28"/>
      <c r="AP4" s="62">
        <v>2022</v>
      </c>
      <c r="AQ4" s="63"/>
      <c r="AR4" s="63"/>
      <c r="AS4" s="64"/>
      <c r="AT4" s="56"/>
      <c r="AU4" s="62">
        <v>2023</v>
      </c>
      <c r="AV4" s="63"/>
      <c r="AW4" s="63"/>
      <c r="AX4" s="64"/>
      <c r="AY4" s="56"/>
      <c r="AZ4" s="62">
        <v>2024</v>
      </c>
      <c r="BA4" s="63"/>
      <c r="BB4" s="63"/>
      <c r="BC4" s="64"/>
      <c r="BD4" s="56"/>
      <c r="BE4" s="59">
        <v>2025</v>
      </c>
    </row>
    <row r="5" spans="1:58" s="10" customFormat="1" ht="15.75" customHeight="1" x14ac:dyDescent="0.2">
      <c r="A5" s="30" t="s">
        <v>1</v>
      </c>
      <c r="B5" s="40" t="s">
        <v>124</v>
      </c>
      <c r="C5" s="40" t="s">
        <v>108</v>
      </c>
      <c r="D5" s="40" t="s">
        <v>109</v>
      </c>
      <c r="E5" s="40" t="s">
        <v>125</v>
      </c>
      <c r="F5" s="41" t="s">
        <v>110</v>
      </c>
      <c r="G5" s="40" t="s">
        <v>128</v>
      </c>
      <c r="H5" s="53" t="s">
        <v>129</v>
      </c>
      <c r="I5" s="53" t="s">
        <v>130</v>
      </c>
      <c r="J5" s="53" t="s">
        <v>125</v>
      </c>
      <c r="K5" s="41">
        <v>2015</v>
      </c>
      <c r="L5" s="53" t="s">
        <v>124</v>
      </c>
      <c r="M5" s="53" t="s">
        <v>108</v>
      </c>
      <c r="N5" s="53" t="s">
        <v>109</v>
      </c>
      <c r="O5" s="53" t="s">
        <v>125</v>
      </c>
      <c r="P5" s="41">
        <v>2016</v>
      </c>
      <c r="Q5" s="53" t="s">
        <v>124</v>
      </c>
      <c r="R5" s="53" t="s">
        <v>108</v>
      </c>
      <c r="S5" s="53" t="s">
        <v>109</v>
      </c>
      <c r="T5" s="53" t="s">
        <v>125</v>
      </c>
      <c r="U5" s="41">
        <v>2017</v>
      </c>
      <c r="V5" s="53" t="s">
        <v>124</v>
      </c>
      <c r="W5" s="53" t="s">
        <v>108</v>
      </c>
      <c r="X5" s="53" t="s">
        <v>109</v>
      </c>
      <c r="Y5" s="53" t="s">
        <v>125</v>
      </c>
      <c r="Z5" s="41">
        <v>2018</v>
      </c>
      <c r="AA5" s="53" t="s">
        <v>124</v>
      </c>
      <c r="AB5" s="53" t="s">
        <v>108</v>
      </c>
      <c r="AC5" s="53" t="s">
        <v>109</v>
      </c>
      <c r="AD5" s="53" t="s">
        <v>125</v>
      </c>
      <c r="AE5" s="41">
        <v>2019</v>
      </c>
      <c r="AF5" s="40" t="s">
        <v>124</v>
      </c>
      <c r="AG5" s="40" t="s">
        <v>108</v>
      </c>
      <c r="AH5" s="40" t="s">
        <v>109</v>
      </c>
      <c r="AI5" s="40" t="s">
        <v>125</v>
      </c>
      <c r="AJ5" s="41">
        <v>2020</v>
      </c>
      <c r="AK5" s="40" t="s">
        <v>124</v>
      </c>
      <c r="AL5" s="40" t="s">
        <v>108</v>
      </c>
      <c r="AM5" s="40" t="s">
        <v>109</v>
      </c>
      <c r="AN5" s="53" t="s">
        <v>125</v>
      </c>
      <c r="AO5" s="41">
        <v>2021</v>
      </c>
      <c r="AP5" s="40" t="s">
        <v>124</v>
      </c>
      <c r="AQ5" s="40" t="s">
        <v>108</v>
      </c>
      <c r="AR5" s="40" t="s">
        <v>109</v>
      </c>
      <c r="AS5" s="40" t="s">
        <v>125</v>
      </c>
      <c r="AT5" s="41">
        <v>2022</v>
      </c>
      <c r="AU5" s="40" t="s">
        <v>124</v>
      </c>
      <c r="AV5" s="40" t="s">
        <v>108</v>
      </c>
      <c r="AW5" s="40" t="s">
        <v>109</v>
      </c>
      <c r="AX5" s="40" t="s">
        <v>125</v>
      </c>
      <c r="AY5" s="41">
        <v>2023</v>
      </c>
      <c r="AZ5" s="40" t="s">
        <v>124</v>
      </c>
      <c r="BA5" s="40" t="s">
        <v>108</v>
      </c>
      <c r="BB5" s="40" t="s">
        <v>109</v>
      </c>
      <c r="BC5" s="40" t="s">
        <v>125</v>
      </c>
      <c r="BD5" s="41">
        <v>2024</v>
      </c>
      <c r="BE5" s="40" t="s">
        <v>124</v>
      </c>
      <c r="BF5" s="60"/>
    </row>
    <row r="6" spans="1:58" s="3" customFormat="1" ht="18" customHeight="1" x14ac:dyDescent="0.2">
      <c r="A6" s="12" t="s">
        <v>2</v>
      </c>
      <c r="B6" s="18">
        <v>-9.6663469631855605</v>
      </c>
      <c r="C6" s="18">
        <v>-19.378777110591841</v>
      </c>
      <c r="D6" s="18">
        <v>-110.40471933297385</v>
      </c>
      <c r="E6" s="18">
        <v>-116.17307793898533</v>
      </c>
      <c r="F6" s="18">
        <v>-255.62292134573659</v>
      </c>
      <c r="G6" s="18">
        <v>0.47075995606132892</v>
      </c>
      <c r="H6" s="18">
        <v>-52.06608717903373</v>
      </c>
      <c r="I6" s="18">
        <v>-166.55074531123296</v>
      </c>
      <c r="J6" s="18">
        <v>-125.30582560228015</v>
      </c>
      <c r="K6" s="18">
        <f>G6+H6+I6+J6</f>
        <v>-343.45189813648551</v>
      </c>
      <c r="L6" s="18">
        <v>-50.381420809834026</v>
      </c>
      <c r="M6" s="18">
        <v>-55.212499952710232</v>
      </c>
      <c r="N6" s="18">
        <v>-142.75527855010455</v>
      </c>
      <c r="O6" s="18">
        <v>-108.77117426651535</v>
      </c>
      <c r="P6" s="18">
        <v>-303.20884438605299</v>
      </c>
      <c r="Q6" s="18">
        <v>-33.331926342702786</v>
      </c>
      <c r="R6" s="18">
        <v>-15.957506569668567</v>
      </c>
      <c r="S6" s="18">
        <v>-127.99799849282499</v>
      </c>
      <c r="T6" s="18">
        <v>-110.52229654865948</v>
      </c>
      <c r="U6" s="18">
        <v>-287.80972795385617</v>
      </c>
      <c r="V6" s="18">
        <v>-2.5329370501648327</v>
      </c>
      <c r="W6" s="18">
        <v>-92.47121551572036</v>
      </c>
      <c r="X6" s="18">
        <v>-110.86173084733423</v>
      </c>
      <c r="Y6" s="18">
        <v>-109.74426533791723</v>
      </c>
      <c r="Z6" s="18">
        <f>V6+W6+X6+Y6</f>
        <v>-315.61014875113665</v>
      </c>
      <c r="AA6" s="18">
        <v>-26.849401315775935</v>
      </c>
      <c r="AB6" s="18">
        <v>-61.583217622904613</v>
      </c>
      <c r="AC6" s="18">
        <v>-183.26216539441066</v>
      </c>
      <c r="AD6" s="18">
        <v>-97.596625034133694</v>
      </c>
      <c r="AE6" s="18">
        <f>AA6+AB6+AC6+AD6</f>
        <v>-369.2914093672249</v>
      </c>
      <c r="AF6" s="18">
        <v>18.07091819845607</v>
      </c>
      <c r="AG6" s="18">
        <v>-32.654313228325691</v>
      </c>
      <c r="AH6" s="18">
        <v>-112.66936394621905</v>
      </c>
      <c r="AI6" s="18">
        <v>-128.58681550234809</v>
      </c>
      <c r="AJ6" s="18">
        <f>AF6+AG6+AH6+AI6</f>
        <v>-255.83957447843676</v>
      </c>
      <c r="AK6" s="18">
        <v>-81.029788865267903</v>
      </c>
      <c r="AL6" s="18">
        <v>-8.5719155253749477</v>
      </c>
      <c r="AM6" s="18">
        <v>-63.250618306000661</v>
      </c>
      <c r="AN6" s="18">
        <v>-162.88440761647178</v>
      </c>
      <c r="AO6" s="18">
        <f>AK6+AL6+AM6+AN6</f>
        <v>-315.73673031311529</v>
      </c>
      <c r="AP6" s="18">
        <v>-44.214097113384469</v>
      </c>
      <c r="AQ6" s="18">
        <v>-44.245100007481142</v>
      </c>
      <c r="AR6" s="18">
        <v>-204.9800190182649</v>
      </c>
      <c r="AS6" s="18">
        <v>-177.69185649021438</v>
      </c>
      <c r="AT6" s="18">
        <f>AP6+AQ6+AR6+AS6</f>
        <v>-471.13107262934489</v>
      </c>
      <c r="AU6" s="18">
        <v>138.67078027855632</v>
      </c>
      <c r="AV6" s="18">
        <v>26.460471955590947</v>
      </c>
      <c r="AW6" s="18">
        <v>-81.614321591003431</v>
      </c>
      <c r="AX6" s="18">
        <v>-123.03903757192097</v>
      </c>
      <c r="AY6" s="18">
        <f>AU6+AV6+AW6+AX6</f>
        <v>-39.522106928777134</v>
      </c>
      <c r="AZ6" s="18">
        <v>92.947615253242361</v>
      </c>
      <c r="BA6" s="18">
        <v>-94.471935667857224</v>
      </c>
      <c r="BB6" s="18">
        <v>-1.2272147243131712</v>
      </c>
      <c r="BC6" s="18">
        <v>-100.57842344361404</v>
      </c>
      <c r="BD6" s="18">
        <f>AZ6+BA6+BB6+BC6</f>
        <v>-103.32995858254208</v>
      </c>
      <c r="BE6" s="18">
        <v>82.19958117936153</v>
      </c>
    </row>
    <row r="7" spans="1:58" s="10" customFormat="1" ht="13.5" customHeight="1" x14ac:dyDescent="0.2">
      <c r="A7" s="13" t="s">
        <v>51</v>
      </c>
      <c r="B7" s="14">
        <v>268.42081065499997</v>
      </c>
      <c r="C7" s="14">
        <v>334.28424905899999</v>
      </c>
      <c r="D7" s="14">
        <v>303.65140093599996</v>
      </c>
      <c r="E7" s="14">
        <v>271.88142803065</v>
      </c>
      <c r="F7" s="14">
        <v>1178.23788868065</v>
      </c>
      <c r="G7" s="14">
        <v>295.983396578</v>
      </c>
      <c r="H7" s="14">
        <v>303.51762137792525</v>
      </c>
      <c r="I7" s="14">
        <v>252.98181850343207</v>
      </c>
      <c r="J7" s="14">
        <v>223.15022535600002</v>
      </c>
      <c r="K7" s="14">
        <f t="shared" ref="K7:K49" si="0">G7+H7+I7+J7</f>
        <v>1075.6330618153572</v>
      </c>
      <c r="L7" s="14">
        <v>203.26989756099999</v>
      </c>
      <c r="M7" s="14">
        <v>225.77294995</v>
      </c>
      <c r="N7" s="14">
        <v>226.09515315392633</v>
      </c>
      <c r="O7" s="14">
        <v>176.00246192783854</v>
      </c>
      <c r="P7" s="18">
        <v>885.33337660276482</v>
      </c>
      <c r="Q7" s="14">
        <v>248.86610529300003</v>
      </c>
      <c r="R7" s="14">
        <v>251.85207499977287</v>
      </c>
      <c r="S7" s="14">
        <v>213.69249832692981</v>
      </c>
      <c r="T7" s="14">
        <v>199.81443477278549</v>
      </c>
      <c r="U7" s="18">
        <v>914.2251133924882</v>
      </c>
      <c r="V7" s="14">
        <v>204.72316596493346</v>
      </c>
      <c r="W7" s="14">
        <v>230.44735219476172</v>
      </c>
      <c r="X7" s="14">
        <v>219.14752582599999</v>
      </c>
      <c r="Y7" s="14">
        <v>184.66744054562503</v>
      </c>
      <c r="Z7" s="18">
        <f t="shared" ref="Z7:Z49" si="1">V7+W7+X7+Y7</f>
        <v>838.98548453132014</v>
      </c>
      <c r="AA7" s="14">
        <v>192.4481823739128</v>
      </c>
      <c r="AB7" s="14">
        <v>222.55675831507148</v>
      </c>
      <c r="AC7" s="14">
        <v>232.04932073652506</v>
      </c>
      <c r="AD7" s="14">
        <v>203.37316339485932</v>
      </c>
      <c r="AE7" s="18">
        <f t="shared" ref="AE7:AE49" si="2">AA7+AB7+AC7+AD7</f>
        <v>850.42742482036874</v>
      </c>
      <c r="AF7" s="14">
        <v>168.66784409666622</v>
      </c>
      <c r="AG7" s="14">
        <v>146.80697771845004</v>
      </c>
      <c r="AH7" s="14">
        <v>150.06902479300001</v>
      </c>
      <c r="AI7" s="14">
        <v>111.8273930815481</v>
      </c>
      <c r="AJ7" s="18">
        <f t="shared" ref="AJ7:AJ49" si="3">AF7+AG7+AH7+AI7</f>
        <v>577.37123968966432</v>
      </c>
      <c r="AK7" s="14">
        <v>176.58118865200001</v>
      </c>
      <c r="AL7" s="14">
        <v>230.39735937100005</v>
      </c>
      <c r="AM7" s="14">
        <v>227.45790147600002</v>
      </c>
      <c r="AN7" s="14">
        <v>209.65605850300003</v>
      </c>
      <c r="AO7" s="18">
        <f t="shared" ref="AO7:AO49" si="4">AK7+AL7+AM7+AN7</f>
        <v>844.09250800200005</v>
      </c>
      <c r="AP7" s="14">
        <v>235.8311751</v>
      </c>
      <c r="AQ7" s="14">
        <v>292.14275114592482</v>
      </c>
      <c r="AR7" s="14">
        <v>259.77783952530331</v>
      </c>
      <c r="AS7" s="14">
        <v>247.607963415</v>
      </c>
      <c r="AT7" s="18">
        <f t="shared" ref="AT7:AT49" si="5">AP7+AQ7+AR7+AS7</f>
        <v>1035.3597291862282</v>
      </c>
      <c r="AU7" s="14">
        <v>234.10825722800001</v>
      </c>
      <c r="AV7" s="14">
        <v>269.51604517037504</v>
      </c>
      <c r="AW7" s="14">
        <v>258.55804520599997</v>
      </c>
      <c r="AX7" s="14">
        <v>213.82346267999998</v>
      </c>
      <c r="AY7" s="18">
        <f t="shared" ref="AY7:AY49" si="6">AU7+AV7+AW7+AX7</f>
        <v>976.005810284375</v>
      </c>
      <c r="AZ7" s="14">
        <v>213.24615498500003</v>
      </c>
      <c r="BA7" s="14">
        <v>265.04300987200003</v>
      </c>
      <c r="BB7" s="14">
        <v>284.94262710261523</v>
      </c>
      <c r="BC7" s="14">
        <v>201.5535076504612</v>
      </c>
      <c r="BD7" s="18">
        <f>AZ7+BA7+BB7+BC7</f>
        <v>964.78529961007644</v>
      </c>
      <c r="BE7" s="14">
        <v>181.54206551300001</v>
      </c>
    </row>
    <row r="8" spans="1:58" s="10" customFormat="1" ht="13.5" customHeight="1" x14ac:dyDescent="0.2">
      <c r="A8" s="13" t="s">
        <v>52</v>
      </c>
      <c r="B8" s="14">
        <v>410.4551086890242</v>
      </c>
      <c r="C8" s="14">
        <v>480.68715834898126</v>
      </c>
      <c r="D8" s="14">
        <v>480.48693953936328</v>
      </c>
      <c r="E8" s="14">
        <v>505.86394152689178</v>
      </c>
      <c r="F8" s="14">
        <v>1877.4931481042604</v>
      </c>
      <c r="G8" s="14">
        <v>455.94945440420611</v>
      </c>
      <c r="H8" s="14">
        <v>480.25608670540703</v>
      </c>
      <c r="I8" s="14">
        <v>472.71188909963473</v>
      </c>
      <c r="J8" s="14">
        <v>513.61203639566531</v>
      </c>
      <c r="K8" s="14">
        <f t="shared" si="0"/>
        <v>1922.5294666049131</v>
      </c>
      <c r="L8" s="14">
        <v>407.13852723328233</v>
      </c>
      <c r="M8" s="14">
        <v>455.19656732344362</v>
      </c>
      <c r="N8" s="14">
        <v>441.90736458664685</v>
      </c>
      <c r="O8" s="14">
        <v>446.00082965851243</v>
      </c>
      <c r="P8" s="18">
        <v>1750.2432888018852</v>
      </c>
      <c r="Q8" s="14">
        <v>398.28802352061393</v>
      </c>
      <c r="R8" s="14">
        <v>434.72082525202524</v>
      </c>
      <c r="S8" s="14">
        <v>414.58511998546129</v>
      </c>
      <c r="T8" s="14">
        <v>448.93642404504936</v>
      </c>
      <c r="U8" s="18">
        <v>1696.5303928031499</v>
      </c>
      <c r="V8" s="14">
        <v>404.95771631346332</v>
      </c>
      <c r="W8" s="14">
        <v>467.10636402647179</v>
      </c>
      <c r="X8" s="14">
        <v>467.64376662957068</v>
      </c>
      <c r="Y8" s="14">
        <v>494.76333838422914</v>
      </c>
      <c r="Z8" s="18">
        <f t="shared" si="1"/>
        <v>1834.4711853537349</v>
      </c>
      <c r="AA8" s="14">
        <v>443.26267384635798</v>
      </c>
      <c r="AB8" s="14">
        <v>480.73540703905815</v>
      </c>
      <c r="AC8" s="14">
        <v>499.1360543010436</v>
      </c>
      <c r="AD8" s="14">
        <v>513.86846655743102</v>
      </c>
      <c r="AE8" s="18">
        <f t="shared" si="2"/>
        <v>1937.0026017438909</v>
      </c>
      <c r="AF8" s="14">
        <v>454.40273393454811</v>
      </c>
      <c r="AG8" s="14">
        <v>289.06289624991473</v>
      </c>
      <c r="AH8" s="14">
        <v>346.88655882914929</v>
      </c>
      <c r="AI8" s="14">
        <v>372.51167092710392</v>
      </c>
      <c r="AJ8" s="18">
        <f t="shared" si="3"/>
        <v>1462.8638599407161</v>
      </c>
      <c r="AK8" s="14">
        <v>399.45812702241165</v>
      </c>
      <c r="AL8" s="14">
        <v>453.0991978339851</v>
      </c>
      <c r="AM8" s="14">
        <v>498.05682251944864</v>
      </c>
      <c r="AN8" s="14">
        <v>561.55795226062037</v>
      </c>
      <c r="AO8" s="18">
        <f t="shared" si="4"/>
        <v>1912.1720996364656</v>
      </c>
      <c r="AP8" s="14">
        <v>553.05976868785558</v>
      </c>
      <c r="AQ8" s="14">
        <v>630.74310234343022</v>
      </c>
      <c r="AR8" s="14">
        <v>588.39151923060103</v>
      </c>
      <c r="AS8" s="14">
        <v>675.07736849816081</v>
      </c>
      <c r="AT8" s="18">
        <f t="shared" si="5"/>
        <v>2447.2717587600478</v>
      </c>
      <c r="AU8" s="14">
        <v>610.28491122946127</v>
      </c>
      <c r="AV8" s="14">
        <v>613.30829224594891</v>
      </c>
      <c r="AW8" s="14">
        <v>669.29231400350739</v>
      </c>
      <c r="AX8" s="14">
        <v>637.94558236660976</v>
      </c>
      <c r="AY8" s="18">
        <f t="shared" si="6"/>
        <v>2530.8310998455272</v>
      </c>
      <c r="AZ8" s="14">
        <v>670.81963741391178</v>
      </c>
      <c r="BA8" s="14">
        <v>731.91863763643482</v>
      </c>
      <c r="BB8" s="14">
        <v>639.19447737692428</v>
      </c>
      <c r="BC8" s="14">
        <v>682.07224096904918</v>
      </c>
      <c r="BD8" s="18">
        <f t="shared" ref="BD8:BD49" si="7">AZ8+BA8+BB8+BC8</f>
        <v>2724.0049933963201</v>
      </c>
      <c r="BE8" s="14">
        <v>647.22403749996101</v>
      </c>
    </row>
    <row r="9" spans="1:58" s="3" customFormat="1" ht="13.5" customHeight="1" x14ac:dyDescent="0.2">
      <c r="A9" s="16" t="s">
        <v>55</v>
      </c>
      <c r="B9" s="18">
        <v>-142.0074755353242</v>
      </c>
      <c r="C9" s="18">
        <v>-146.36219176283129</v>
      </c>
      <c r="D9" s="18">
        <v>-176.81560840861334</v>
      </c>
      <c r="E9" s="18">
        <v>-233.94662278624179</v>
      </c>
      <c r="F9" s="18">
        <v>-699.13189849301057</v>
      </c>
      <c r="G9" s="18">
        <v>-159.93902960205611</v>
      </c>
      <c r="H9" s="18">
        <v>-176.6165372861318</v>
      </c>
      <c r="I9" s="18">
        <v>-219.69675523185268</v>
      </c>
      <c r="J9" s="18">
        <v>-290.45393477666528</v>
      </c>
      <c r="K9" s="18">
        <f t="shared" si="0"/>
        <v>-846.7062568967059</v>
      </c>
      <c r="L9" s="18">
        <v>-203.85583563408233</v>
      </c>
      <c r="M9" s="18">
        <v>-229.33397958474362</v>
      </c>
      <c r="N9" s="18">
        <v>-215.73282128897051</v>
      </c>
      <c r="O9" s="18">
        <v>-269.9141468121739</v>
      </c>
      <c r="P9" s="18">
        <v>-864.90991219912041</v>
      </c>
      <c r="Q9" s="18">
        <v>-149.38016414406391</v>
      </c>
      <c r="R9" s="18">
        <v>-182.83254337840236</v>
      </c>
      <c r="S9" s="18">
        <v>-200.86014505008148</v>
      </c>
      <c r="T9" s="18">
        <v>-249.10194075421387</v>
      </c>
      <c r="U9" s="18">
        <v>-782.3052794106618</v>
      </c>
      <c r="V9" s="18">
        <v>-200.19919708057986</v>
      </c>
      <c r="W9" s="18">
        <v>-236.64153181496008</v>
      </c>
      <c r="X9" s="18">
        <v>-248.47973417897069</v>
      </c>
      <c r="Y9" s="18">
        <v>-310.07202969490413</v>
      </c>
      <c r="Z9" s="18">
        <f t="shared" si="1"/>
        <v>-995.39249276941473</v>
      </c>
      <c r="AA9" s="18">
        <v>-250.76134168969517</v>
      </c>
      <c r="AB9" s="18">
        <v>-258.14482823613668</v>
      </c>
      <c r="AC9" s="18">
        <v>-267.06934358136857</v>
      </c>
      <c r="AD9" s="18">
        <v>-310.4735281155717</v>
      </c>
      <c r="AE9" s="18">
        <f t="shared" si="2"/>
        <v>-1086.449041622772</v>
      </c>
      <c r="AF9" s="18">
        <v>-285.6902012053319</v>
      </c>
      <c r="AG9" s="18">
        <v>-142.23670472726468</v>
      </c>
      <c r="AH9" s="18">
        <v>-196.79833495924927</v>
      </c>
      <c r="AI9" s="18">
        <v>-260.63236090155584</v>
      </c>
      <c r="AJ9" s="18">
        <f t="shared" si="3"/>
        <v>-885.35760179340173</v>
      </c>
      <c r="AK9" s="18">
        <v>-222.83942170376164</v>
      </c>
      <c r="AL9" s="18">
        <v>-222.64772478818506</v>
      </c>
      <c r="AM9" s="18">
        <v>-270.57142094794864</v>
      </c>
      <c r="AN9" s="18">
        <v>-351.86704125807034</v>
      </c>
      <c r="AO9" s="18">
        <f t="shared" si="4"/>
        <v>-1067.9256086979658</v>
      </c>
      <c r="AP9" s="18">
        <v>-317.19438796000554</v>
      </c>
      <c r="AQ9" s="18">
        <v>-338.57418787170542</v>
      </c>
      <c r="AR9" s="18">
        <v>-328.60385668064771</v>
      </c>
      <c r="AS9" s="18">
        <v>-427.41818039576083</v>
      </c>
      <c r="AT9" s="18">
        <f t="shared" si="5"/>
        <v>-1411.7906129081193</v>
      </c>
      <c r="AU9" s="18">
        <v>-376.14708987701124</v>
      </c>
      <c r="AV9" s="18">
        <v>-343.76594705867387</v>
      </c>
      <c r="AW9" s="18">
        <v>-410.70330280260742</v>
      </c>
      <c r="AX9" s="18">
        <v>-424.09175929885976</v>
      </c>
      <c r="AY9" s="18">
        <f t="shared" si="6"/>
        <v>-1554.7080990371524</v>
      </c>
      <c r="AZ9" s="18">
        <v>-457.53371368941174</v>
      </c>
      <c r="BA9" s="18">
        <v>-466.8508941610848</v>
      </c>
      <c r="BB9" s="18">
        <v>-354.20158302070905</v>
      </c>
      <c r="BC9" s="18">
        <v>-480.46110333568799</v>
      </c>
      <c r="BD9" s="18">
        <f t="shared" si="7"/>
        <v>-1759.0472942068936</v>
      </c>
      <c r="BE9" s="18">
        <v>-465.53809029271099</v>
      </c>
    </row>
    <row r="10" spans="1:58" s="3" customFormat="1" ht="13.5" customHeight="1" x14ac:dyDescent="0.2">
      <c r="A10" s="19" t="s">
        <v>11</v>
      </c>
      <c r="B10" s="18">
        <v>286.98090526420896</v>
      </c>
      <c r="C10" s="18">
        <v>243.43886172759846</v>
      </c>
      <c r="D10" s="18">
        <v>203.34780157010647</v>
      </c>
      <c r="E10" s="18">
        <v>240.79951204722516</v>
      </c>
      <c r="F10" s="18">
        <v>974.56708060913888</v>
      </c>
      <c r="G10" s="18">
        <v>288.5961491370872</v>
      </c>
      <c r="H10" s="18">
        <v>231.00925773930561</v>
      </c>
      <c r="I10" s="18">
        <v>209.50324299419464</v>
      </c>
      <c r="J10" s="18">
        <v>268.37572294123652</v>
      </c>
      <c r="K10" s="55">
        <f t="shared" si="0"/>
        <v>997.48437281182396</v>
      </c>
      <c r="L10" s="18">
        <v>308.77414949967851</v>
      </c>
      <c r="M10" s="18">
        <v>251.37654359077783</v>
      </c>
      <c r="N10" s="18">
        <v>210.13673132141179</v>
      </c>
      <c r="O10" s="18">
        <v>261.76334920558986</v>
      </c>
      <c r="P10" s="18">
        <v>1030.5093398227914</v>
      </c>
      <c r="Q10" s="18">
        <v>295.82240973478008</v>
      </c>
      <c r="R10" s="18">
        <v>283.37010233031128</v>
      </c>
      <c r="S10" s="18">
        <v>227.37621278677005</v>
      </c>
      <c r="T10" s="18">
        <v>275.96892006006283</v>
      </c>
      <c r="U10" s="18">
        <v>1082.5376449119242</v>
      </c>
      <c r="V10" s="18">
        <v>358.27457988918218</v>
      </c>
      <c r="W10" s="18">
        <v>296.16437182990097</v>
      </c>
      <c r="X10" s="18">
        <v>288.12307144052397</v>
      </c>
      <c r="Y10" s="18">
        <v>326.05249767338319</v>
      </c>
      <c r="Z10" s="18">
        <f t="shared" si="1"/>
        <v>1268.6145208329904</v>
      </c>
      <c r="AA10" s="18">
        <v>414.19306438653319</v>
      </c>
      <c r="AB10" s="18">
        <v>327.45221559915052</v>
      </c>
      <c r="AC10" s="18">
        <v>272.49887147198496</v>
      </c>
      <c r="AD10" s="18">
        <v>340.25403842169544</v>
      </c>
      <c r="AE10" s="18">
        <f t="shared" si="2"/>
        <v>1354.3981898793641</v>
      </c>
      <c r="AF10" s="18">
        <v>412.27576454402219</v>
      </c>
      <c r="AG10" s="18">
        <v>115.73366993065544</v>
      </c>
      <c r="AH10" s="18">
        <v>139.79532972254847</v>
      </c>
      <c r="AI10" s="18">
        <v>183.9360846003151</v>
      </c>
      <c r="AJ10" s="18">
        <f t="shared" si="3"/>
        <v>851.74084879754116</v>
      </c>
      <c r="AK10" s="18">
        <v>234.04008739550918</v>
      </c>
      <c r="AL10" s="18">
        <v>313.01525608238023</v>
      </c>
      <c r="AM10" s="18">
        <v>312.64012928135537</v>
      </c>
      <c r="AN10" s="18">
        <v>382.04237781149749</v>
      </c>
      <c r="AO10" s="18">
        <f t="shared" si="4"/>
        <v>1241.7378505707422</v>
      </c>
      <c r="AP10" s="18">
        <v>433.80113917560914</v>
      </c>
      <c r="AQ10" s="18">
        <v>473.20877555936562</v>
      </c>
      <c r="AR10" s="18">
        <v>368.57328754769446</v>
      </c>
      <c r="AS10" s="18">
        <v>427.04968008711592</v>
      </c>
      <c r="AT10" s="18">
        <f t="shared" si="5"/>
        <v>1702.632882369785</v>
      </c>
      <c r="AU10" s="18">
        <v>621.81243477300723</v>
      </c>
      <c r="AV10" s="18">
        <v>509.37392546619918</v>
      </c>
      <c r="AW10" s="18">
        <v>442.05047467276967</v>
      </c>
      <c r="AX10" s="18">
        <v>522.76456737068861</v>
      </c>
      <c r="AY10" s="18">
        <f t="shared" si="6"/>
        <v>2096.0014022826645</v>
      </c>
      <c r="AZ10" s="18">
        <v>689.46610773758141</v>
      </c>
      <c r="BA10" s="18">
        <v>574.37007352200112</v>
      </c>
      <c r="BB10" s="18">
        <v>478.53661733062881</v>
      </c>
      <c r="BC10" s="18">
        <v>573.95029469612393</v>
      </c>
      <c r="BD10" s="18">
        <f t="shared" si="7"/>
        <v>2316.3230932863353</v>
      </c>
      <c r="BE10" s="18">
        <v>692.69391057912026</v>
      </c>
    </row>
    <row r="11" spans="1:58" s="10" customFormat="1" ht="13.5" customHeight="1" x14ac:dyDescent="0.2">
      <c r="A11" s="13" t="s">
        <v>6</v>
      </c>
      <c r="B11" s="15">
        <v>13.282674770040002</v>
      </c>
      <c r="C11" s="15">
        <v>12.80242548288</v>
      </c>
      <c r="D11" s="15">
        <v>11.261487903020001</v>
      </c>
      <c r="E11" s="15">
        <v>13.097353055079999</v>
      </c>
      <c r="F11" s="15">
        <v>50.443941211019997</v>
      </c>
      <c r="G11" s="15">
        <v>16.357674770039999</v>
      </c>
      <c r="H11" s="15">
        <v>12.484425482880001</v>
      </c>
      <c r="I11" s="15">
        <v>10.79448790302</v>
      </c>
      <c r="J11" s="15">
        <v>10.407353055079996</v>
      </c>
      <c r="K11" s="15">
        <f t="shared" si="0"/>
        <v>50.043941211019991</v>
      </c>
      <c r="L11" s="15">
        <v>14.877108981572501</v>
      </c>
      <c r="M11" s="15">
        <v>13.545367000775</v>
      </c>
      <c r="N11" s="15">
        <v>11.459170244112501</v>
      </c>
      <c r="O11" s="15">
        <v>14.134828556039999</v>
      </c>
      <c r="P11" s="18">
        <v>54.016474782500005</v>
      </c>
      <c r="Q11" s="15">
        <v>20.4021089815725</v>
      </c>
      <c r="R11" s="15">
        <v>15.076367000775001</v>
      </c>
      <c r="S11" s="15">
        <v>9.9741702441125</v>
      </c>
      <c r="T11" s="15">
        <v>13.355828556040001</v>
      </c>
      <c r="U11" s="18">
        <v>58.808474782500006</v>
      </c>
      <c r="V11" s="15">
        <v>13.333088981572502</v>
      </c>
      <c r="W11" s="15">
        <v>14.721327000775</v>
      </c>
      <c r="X11" s="15">
        <v>10.830170244112502</v>
      </c>
      <c r="Y11" s="15">
        <v>13.087828556040002</v>
      </c>
      <c r="Z11" s="18">
        <f t="shared" si="1"/>
        <v>51.972414782500003</v>
      </c>
      <c r="AA11" s="15">
        <v>14.9380889815725</v>
      </c>
      <c r="AB11" s="15">
        <v>11.330367000775</v>
      </c>
      <c r="AC11" s="15">
        <v>12.0701702441125</v>
      </c>
      <c r="AD11" s="15">
        <v>19.01982855604</v>
      </c>
      <c r="AE11" s="18">
        <f t="shared" si="2"/>
        <v>57.358454782500004</v>
      </c>
      <c r="AF11" s="15">
        <v>21.738108981572502</v>
      </c>
      <c r="AG11" s="15">
        <v>12.621367000774999</v>
      </c>
      <c r="AH11" s="15">
        <v>11.664170244112501</v>
      </c>
      <c r="AI11" s="15">
        <v>10.898828556040002</v>
      </c>
      <c r="AJ11" s="18">
        <f t="shared" si="3"/>
        <v>56.922474782500004</v>
      </c>
      <c r="AK11" s="15">
        <v>15.612108981572501</v>
      </c>
      <c r="AL11" s="15">
        <v>11.768367000775001</v>
      </c>
      <c r="AM11" s="15">
        <v>13.049170244112501</v>
      </c>
      <c r="AN11" s="15">
        <v>20.15082855604</v>
      </c>
      <c r="AO11" s="18">
        <f t="shared" si="4"/>
        <v>60.580474782500005</v>
      </c>
      <c r="AP11" s="15">
        <v>17.2863117815725</v>
      </c>
      <c r="AQ11" s="15">
        <v>16.658991580775002</v>
      </c>
      <c r="AR11" s="15">
        <v>15.036170244112501</v>
      </c>
      <c r="AS11" s="15">
        <v>18.42982855604</v>
      </c>
      <c r="AT11" s="18">
        <f t="shared" si="5"/>
        <v>67.411302162499993</v>
      </c>
      <c r="AU11" s="15">
        <v>23.376108981572497</v>
      </c>
      <c r="AV11" s="15">
        <v>16.793367000775</v>
      </c>
      <c r="AW11" s="15">
        <v>14.7431702441125</v>
      </c>
      <c r="AX11" s="15">
        <v>19.26382855604</v>
      </c>
      <c r="AY11" s="18">
        <f t="shared" si="6"/>
        <v>74.176474782499994</v>
      </c>
      <c r="AZ11" s="15">
        <v>32.360108981572495</v>
      </c>
      <c r="BA11" s="15">
        <v>24.880367000774999</v>
      </c>
      <c r="BB11" s="15">
        <v>19.031170244112502</v>
      </c>
      <c r="BC11" s="15">
        <v>28.086810456039998</v>
      </c>
      <c r="BD11" s="18">
        <f t="shared" si="7"/>
        <v>104.35845668249999</v>
      </c>
      <c r="BE11" s="15">
        <v>37.603108981572497</v>
      </c>
    </row>
    <row r="12" spans="1:58" s="10" customFormat="1" ht="13.5" customHeight="1" x14ac:dyDescent="0.2">
      <c r="A12" s="13" t="s">
        <v>7</v>
      </c>
      <c r="B12" s="15">
        <v>239.73288937499737</v>
      </c>
      <c r="C12" s="15">
        <v>191.51960170776496</v>
      </c>
      <c r="D12" s="15">
        <v>145.52583929679892</v>
      </c>
      <c r="E12" s="15">
        <v>170.87228085676702</v>
      </c>
      <c r="F12" s="15">
        <v>747.65061123632825</v>
      </c>
      <c r="G12" s="15">
        <v>231.28736251290437</v>
      </c>
      <c r="H12" s="15">
        <v>175.44671721266351</v>
      </c>
      <c r="I12" s="15">
        <v>142.53275305507458</v>
      </c>
      <c r="J12" s="15">
        <v>193.85261564818703</v>
      </c>
      <c r="K12" s="15">
        <f t="shared" si="0"/>
        <v>743.11944842882951</v>
      </c>
      <c r="L12" s="15">
        <v>245.40366980109775</v>
      </c>
      <c r="M12" s="15">
        <v>191.58420588233668</v>
      </c>
      <c r="N12" s="15">
        <v>153.87538816172531</v>
      </c>
      <c r="O12" s="15">
        <v>190.88453457407974</v>
      </c>
      <c r="P12" s="18">
        <v>780.87836462457278</v>
      </c>
      <c r="Q12" s="15">
        <v>240.03453005509121</v>
      </c>
      <c r="R12" s="15">
        <v>204.5442086576461</v>
      </c>
      <c r="S12" s="15">
        <v>153.51637683948201</v>
      </c>
      <c r="T12" s="15">
        <v>194.90809499550832</v>
      </c>
      <c r="U12" s="18">
        <v>793.00321054772769</v>
      </c>
      <c r="V12" s="15">
        <v>301.61050252353556</v>
      </c>
      <c r="W12" s="15">
        <v>235.75449014399388</v>
      </c>
      <c r="X12" s="15">
        <v>203.63920434103866</v>
      </c>
      <c r="Y12" s="15">
        <v>242.15513749492308</v>
      </c>
      <c r="Z12" s="18">
        <f t="shared" si="1"/>
        <v>983.15933450349121</v>
      </c>
      <c r="AA12" s="15">
        <v>342.58399110356146</v>
      </c>
      <c r="AB12" s="15">
        <v>258.83638586863981</v>
      </c>
      <c r="AC12" s="15">
        <v>201.1107850050567</v>
      </c>
      <c r="AD12" s="15">
        <v>250.81736185458618</v>
      </c>
      <c r="AE12" s="18">
        <f t="shared" si="2"/>
        <v>1053.348523831844</v>
      </c>
      <c r="AF12" s="15">
        <v>315.07127724467205</v>
      </c>
      <c r="AG12" s="15">
        <v>55.722770495909209</v>
      </c>
      <c r="AH12" s="15">
        <v>50.972598803834615</v>
      </c>
      <c r="AI12" s="15">
        <v>72.471245699480392</v>
      </c>
      <c r="AJ12" s="18">
        <f t="shared" si="3"/>
        <v>494.23789224389628</v>
      </c>
      <c r="AK12" s="15">
        <v>116.56611215963633</v>
      </c>
      <c r="AL12" s="15">
        <v>197.20105046338495</v>
      </c>
      <c r="AM12" s="15">
        <v>194.76965311303613</v>
      </c>
      <c r="AN12" s="15">
        <v>239.69573586638566</v>
      </c>
      <c r="AO12" s="18">
        <f t="shared" si="4"/>
        <v>748.2325516024431</v>
      </c>
      <c r="AP12" s="15">
        <v>305.05093463946054</v>
      </c>
      <c r="AQ12" s="15">
        <v>344.01126442066271</v>
      </c>
      <c r="AR12" s="15">
        <v>254.90372786190352</v>
      </c>
      <c r="AS12" s="15">
        <v>297.06825190374553</v>
      </c>
      <c r="AT12" s="18">
        <f t="shared" si="5"/>
        <v>1201.0341788257722</v>
      </c>
      <c r="AU12" s="15">
        <v>443.01452632194895</v>
      </c>
      <c r="AV12" s="15">
        <v>362.00341087501585</v>
      </c>
      <c r="AW12" s="15">
        <v>303.3156342657241</v>
      </c>
      <c r="AX12" s="15">
        <v>352.5388717122886</v>
      </c>
      <c r="AY12" s="18">
        <f t="shared" si="6"/>
        <v>1460.8724431749774</v>
      </c>
      <c r="AZ12" s="15">
        <v>516.57648151223714</v>
      </c>
      <c r="BA12" s="15">
        <v>405.64261173000597</v>
      </c>
      <c r="BB12" s="15">
        <v>315.73612313243103</v>
      </c>
      <c r="BC12" s="15">
        <v>388.34990844073434</v>
      </c>
      <c r="BD12" s="18">
        <f t="shared" si="7"/>
        <v>1626.3051248154084</v>
      </c>
      <c r="BE12" s="15">
        <v>517.58637979756099</v>
      </c>
    </row>
    <row r="13" spans="1:58" s="10" customFormat="1" ht="13.5" customHeight="1" x14ac:dyDescent="0.2">
      <c r="A13" s="13" t="s">
        <v>98</v>
      </c>
      <c r="B13" s="15">
        <v>23.590887619171561</v>
      </c>
      <c r="C13" s="15">
        <v>24.552381036953502</v>
      </c>
      <c r="D13" s="15">
        <v>30.444020870287542</v>
      </c>
      <c r="E13" s="15">
        <v>39.390424635378118</v>
      </c>
      <c r="F13" s="15">
        <v>117.97771416179071</v>
      </c>
      <c r="G13" s="15">
        <v>29.484658354142827</v>
      </c>
      <c r="H13" s="15">
        <v>28.881661543762085</v>
      </c>
      <c r="I13" s="15">
        <v>39.570548536099992</v>
      </c>
      <c r="J13" s="15">
        <v>51.233300737969529</v>
      </c>
      <c r="K13" s="15">
        <f t="shared" ref="K13" si="8">(K10-K11-K12-K14)</f>
        <v>149.17016917197449</v>
      </c>
      <c r="L13" s="15">
        <v>38.352917217008248</v>
      </c>
      <c r="M13" s="15">
        <v>35.910517207666182</v>
      </c>
      <c r="N13" s="15">
        <v>35.467719415573974</v>
      </c>
      <c r="O13" s="15">
        <v>48.462532575470149</v>
      </c>
      <c r="P13" s="18">
        <v>157.52168641571856</v>
      </c>
      <c r="Q13" s="15">
        <v>18.720817198116276</v>
      </c>
      <c r="R13" s="15">
        <v>37.197473171890174</v>
      </c>
      <c r="S13" s="15">
        <v>41.04321220317555</v>
      </c>
      <c r="T13" s="15">
        <v>58.911543008514492</v>
      </c>
      <c r="U13" s="15">
        <v>155.87304558169654</v>
      </c>
      <c r="V13" s="15">
        <v>31.428239134074083</v>
      </c>
      <c r="W13" s="15">
        <v>29.256501185132123</v>
      </c>
      <c r="X13" s="15">
        <v>47.532243355372785</v>
      </c>
      <c r="Y13" s="15">
        <v>44.524078122420079</v>
      </c>
      <c r="Z13" s="15">
        <f t="shared" ref="Z13" si="9">(Z10-Z11-Z12-Z14)</f>
        <v>152.74106179699919</v>
      </c>
      <c r="AA13" s="15">
        <v>36.919238801399189</v>
      </c>
      <c r="AB13" s="15">
        <v>40.319017229735657</v>
      </c>
      <c r="AC13" s="15">
        <v>41.636170722815748</v>
      </c>
      <c r="AD13" s="15">
        <v>38.464102511069257</v>
      </c>
      <c r="AE13" s="15">
        <f t="shared" ref="AE13" si="10">(AE10-AE11-AE12-AE14)</f>
        <v>157.33852926501999</v>
      </c>
      <c r="AF13" s="15">
        <v>60.237139567777675</v>
      </c>
      <c r="AG13" s="15">
        <v>37.126293683971234</v>
      </c>
      <c r="AH13" s="15">
        <v>51.552321924601394</v>
      </c>
      <c r="AI13" s="15">
        <v>59.158771594794707</v>
      </c>
      <c r="AJ13" s="18">
        <f t="shared" si="3"/>
        <v>208.074526771145</v>
      </c>
      <c r="AK13" s="15">
        <v>84.71032100430034</v>
      </c>
      <c r="AL13" s="15">
        <v>72.699293368220253</v>
      </c>
      <c r="AM13" s="15">
        <v>87.057760674206733</v>
      </c>
      <c r="AN13" s="15">
        <v>94.219268139071843</v>
      </c>
      <c r="AO13" s="18">
        <f t="shared" si="4"/>
        <v>338.6866431857992</v>
      </c>
      <c r="AP13" s="15">
        <v>95.440347504576124</v>
      </c>
      <c r="AQ13" s="15">
        <v>93.127974307927829</v>
      </c>
      <c r="AR13" s="15">
        <v>81.775844191678374</v>
      </c>
      <c r="AS13" s="15">
        <v>88.056054377330341</v>
      </c>
      <c r="AT13" s="18">
        <f t="shared" si="5"/>
        <v>358.40022038151261</v>
      </c>
      <c r="AU13" s="15">
        <v>98.245254219485858</v>
      </c>
      <c r="AV13" s="15">
        <v>109.73460234040837</v>
      </c>
      <c r="AW13" s="15">
        <v>102.32112491293312</v>
      </c>
      <c r="AX13" s="15">
        <v>123.89432185236006</v>
      </c>
      <c r="AY13" s="18">
        <f t="shared" si="6"/>
        <v>434.19530332518741</v>
      </c>
      <c r="AZ13" s="15">
        <v>119.85597199377186</v>
      </c>
      <c r="BA13" s="15">
        <v>117.57554954122006</v>
      </c>
      <c r="BB13" s="15">
        <v>120.60377870408524</v>
      </c>
      <c r="BC13" s="15">
        <v>131.29445568934975</v>
      </c>
      <c r="BD13" s="18">
        <f t="shared" si="7"/>
        <v>489.32975592842695</v>
      </c>
      <c r="BE13" s="15">
        <v>116.42687654998693</v>
      </c>
    </row>
    <row r="14" spans="1:58" s="10" customFormat="1" ht="13.5" customHeight="1" x14ac:dyDescent="0.2">
      <c r="A14" s="13" t="s">
        <v>97</v>
      </c>
      <c r="B14" s="15">
        <v>10.3744535</v>
      </c>
      <c r="C14" s="15">
        <v>14.564453500000001</v>
      </c>
      <c r="D14" s="15">
        <v>16.116453499999999</v>
      </c>
      <c r="E14" s="15">
        <v>17.439453500000003</v>
      </c>
      <c r="F14" s="15">
        <v>58.494814000000005</v>
      </c>
      <c r="G14" s="15">
        <v>11.466453499999998</v>
      </c>
      <c r="H14" s="15">
        <v>14.196453500000001</v>
      </c>
      <c r="I14" s="15">
        <v>16.605453499999999</v>
      </c>
      <c r="J14" s="15">
        <v>12.882453499999995</v>
      </c>
      <c r="K14" s="15">
        <f t="shared" si="0"/>
        <v>55.150813999999997</v>
      </c>
      <c r="L14" s="15">
        <v>10.1404535</v>
      </c>
      <c r="M14" s="15">
        <v>10.336453499999999</v>
      </c>
      <c r="N14" s="15">
        <v>9.3344535000000004</v>
      </c>
      <c r="O14" s="15">
        <v>8.2814534999999996</v>
      </c>
      <c r="P14" s="18">
        <v>38.092813999999997</v>
      </c>
      <c r="Q14" s="15">
        <v>16.664953499999999</v>
      </c>
      <c r="R14" s="15">
        <v>26.552053500000003</v>
      </c>
      <c r="S14" s="15">
        <v>22.842453500000001</v>
      </c>
      <c r="T14" s="15">
        <v>8.7934535</v>
      </c>
      <c r="U14" s="18">
        <v>74.852913999999998</v>
      </c>
      <c r="V14" s="15">
        <v>11.902749249999999</v>
      </c>
      <c r="W14" s="15">
        <v>16.432053499999999</v>
      </c>
      <c r="X14" s="15">
        <v>26.121453500000001</v>
      </c>
      <c r="Y14" s="15">
        <v>26.285453499999999</v>
      </c>
      <c r="Z14" s="18">
        <f t="shared" si="1"/>
        <v>80.741709749999998</v>
      </c>
      <c r="AA14" s="15">
        <v>19.751745500000009</v>
      </c>
      <c r="AB14" s="15">
        <v>16.966445499999999</v>
      </c>
      <c r="AC14" s="15">
        <v>17.681745499999998</v>
      </c>
      <c r="AD14" s="15">
        <v>31.952745499999999</v>
      </c>
      <c r="AE14" s="18">
        <f t="shared" si="2"/>
        <v>86.352682000000001</v>
      </c>
      <c r="AF14" s="15">
        <v>15.22923875</v>
      </c>
      <c r="AG14" s="15">
        <v>10.263238749999999</v>
      </c>
      <c r="AH14" s="15">
        <v>25.606238749999999</v>
      </c>
      <c r="AI14" s="15">
        <v>41.407238749999998</v>
      </c>
      <c r="AJ14" s="18">
        <f t="shared" si="3"/>
        <v>92.505955</v>
      </c>
      <c r="AK14" s="15">
        <v>17.151545250000002</v>
      </c>
      <c r="AL14" s="15">
        <v>31.346545249999998</v>
      </c>
      <c r="AM14" s="15">
        <v>17.76354525</v>
      </c>
      <c r="AN14" s="15">
        <v>27.976545250000001</v>
      </c>
      <c r="AO14" s="18">
        <f t="shared" si="4"/>
        <v>94.238181000000012</v>
      </c>
      <c r="AP14" s="15">
        <v>16.023545250000002</v>
      </c>
      <c r="AQ14" s="15">
        <v>19.410545249999998</v>
      </c>
      <c r="AR14" s="15">
        <v>16.857545250000001</v>
      </c>
      <c r="AS14" s="15">
        <v>23.495545249999999</v>
      </c>
      <c r="AT14" s="18">
        <f t="shared" si="5"/>
        <v>75.787181000000004</v>
      </c>
      <c r="AU14" s="15">
        <v>57.176545249999997</v>
      </c>
      <c r="AV14" s="15">
        <v>20.842545250000001</v>
      </c>
      <c r="AW14" s="15">
        <v>21.67054525</v>
      </c>
      <c r="AX14" s="15">
        <v>27.067545249999998</v>
      </c>
      <c r="AY14" s="18">
        <f t="shared" si="6"/>
        <v>126.757181</v>
      </c>
      <c r="AZ14" s="15">
        <v>20.673545250000004</v>
      </c>
      <c r="BA14" s="15">
        <v>26.271545249999999</v>
      </c>
      <c r="BB14" s="15">
        <v>23.165545250000001</v>
      </c>
      <c r="BC14" s="15">
        <v>26.219120109999999</v>
      </c>
      <c r="BD14" s="18">
        <f t="shared" si="7"/>
        <v>96.329755860000006</v>
      </c>
      <c r="BE14" s="15">
        <v>21.07754525</v>
      </c>
    </row>
    <row r="15" spans="1:58" s="10" customFormat="1" ht="13.5" customHeight="1" x14ac:dyDescent="0.2">
      <c r="A15" s="19" t="s">
        <v>12</v>
      </c>
      <c r="B15" s="18">
        <v>86.77388601017492</v>
      </c>
      <c r="C15" s="18">
        <v>100.55172877417419</v>
      </c>
      <c r="D15" s="18">
        <v>110.00556769239527</v>
      </c>
      <c r="E15" s="18">
        <v>106.05522245110544</v>
      </c>
      <c r="F15" s="18">
        <v>403.38640492784987</v>
      </c>
      <c r="G15" s="18">
        <v>98.613131345469014</v>
      </c>
      <c r="H15" s="18">
        <v>97.812945478498079</v>
      </c>
      <c r="I15" s="18">
        <v>126.63521105948072</v>
      </c>
      <c r="J15" s="18">
        <v>119.65403193328822</v>
      </c>
      <c r="K15" s="18">
        <f t="shared" si="0"/>
        <v>442.71531981673604</v>
      </c>
      <c r="L15" s="18">
        <v>104.96739376134684</v>
      </c>
      <c r="M15" s="18">
        <v>104.88230683937729</v>
      </c>
      <c r="N15" s="18">
        <v>120.15654149658587</v>
      </c>
      <c r="O15" s="18">
        <v>114.36188151759913</v>
      </c>
      <c r="P15" s="18">
        <v>444.36812361490911</v>
      </c>
      <c r="Q15" s="18">
        <v>131.32429311846334</v>
      </c>
      <c r="R15" s="18">
        <v>110.3503678238323</v>
      </c>
      <c r="S15" s="18">
        <v>123.79431036645261</v>
      </c>
      <c r="T15" s="18">
        <v>116.46776551261908</v>
      </c>
      <c r="U15" s="18">
        <v>481.93673682136733</v>
      </c>
      <c r="V15" s="18">
        <v>103.29476174107296</v>
      </c>
      <c r="W15" s="18">
        <v>106.2030651940278</v>
      </c>
      <c r="X15" s="18">
        <v>115.28960459210536</v>
      </c>
      <c r="Y15" s="18">
        <v>109.90329671963451</v>
      </c>
      <c r="Z15" s="18">
        <f t="shared" si="1"/>
        <v>434.69072824684065</v>
      </c>
      <c r="AA15" s="18">
        <v>123.09136422916774</v>
      </c>
      <c r="AB15" s="18">
        <v>114.156708589434</v>
      </c>
      <c r="AC15" s="18">
        <v>123.95145546453595</v>
      </c>
      <c r="AD15" s="18">
        <v>108.18306756206972</v>
      </c>
      <c r="AE15" s="18">
        <f t="shared" si="2"/>
        <v>469.38259584520739</v>
      </c>
      <c r="AF15" s="18">
        <v>112.37862540537537</v>
      </c>
      <c r="AG15" s="18">
        <v>61.853239998895098</v>
      </c>
      <c r="AH15" s="18">
        <v>80.469308963706865</v>
      </c>
      <c r="AI15" s="18">
        <v>86.072289553114288</v>
      </c>
      <c r="AJ15" s="18">
        <f t="shared" si="3"/>
        <v>340.7734639210916</v>
      </c>
      <c r="AK15" s="18">
        <v>118.80666269582839</v>
      </c>
      <c r="AL15" s="18">
        <v>121.63616497336859</v>
      </c>
      <c r="AM15" s="18">
        <v>135.56276908376114</v>
      </c>
      <c r="AN15" s="18">
        <v>210.72145921415461</v>
      </c>
      <c r="AO15" s="18">
        <f t="shared" si="4"/>
        <v>586.72705596711273</v>
      </c>
      <c r="AP15" s="18">
        <v>157.56618220828705</v>
      </c>
      <c r="AQ15" s="18">
        <v>179.50733483712469</v>
      </c>
      <c r="AR15" s="18">
        <v>184.05964047636451</v>
      </c>
      <c r="AS15" s="18">
        <v>178.73738419856238</v>
      </c>
      <c r="AT15" s="18">
        <f t="shared" si="5"/>
        <v>699.87054172033857</v>
      </c>
      <c r="AU15" s="18">
        <v>133.98042234722433</v>
      </c>
      <c r="AV15" s="18">
        <v>142.62076914700154</v>
      </c>
      <c r="AW15" s="18">
        <v>156.48569691036201</v>
      </c>
      <c r="AX15" s="18">
        <v>182.49768609767966</v>
      </c>
      <c r="AY15" s="18">
        <f t="shared" si="6"/>
        <v>615.58457450226751</v>
      </c>
      <c r="AZ15" s="18">
        <v>165.18640861504358</v>
      </c>
      <c r="BA15" s="18">
        <v>198.79004367662122</v>
      </c>
      <c r="BB15" s="18">
        <v>179.39692160476704</v>
      </c>
      <c r="BC15" s="18">
        <v>181.55122145759972</v>
      </c>
      <c r="BD15" s="18">
        <f t="shared" si="7"/>
        <v>724.92459535403157</v>
      </c>
      <c r="BE15" s="18">
        <v>168.92750274165502</v>
      </c>
    </row>
    <row r="16" spans="1:58" s="10" customFormat="1" ht="13.5" customHeight="1" x14ac:dyDescent="0.2">
      <c r="A16" s="13" t="s">
        <v>6</v>
      </c>
      <c r="B16" s="15">
        <v>30.278761149296681</v>
      </c>
      <c r="C16" s="15">
        <v>34.576427518848057</v>
      </c>
      <c r="D16" s="15">
        <v>34.010376482476879</v>
      </c>
      <c r="E16" s="15">
        <v>36.738054270173734</v>
      </c>
      <c r="F16" s="15">
        <v>135.60361942079535</v>
      </c>
      <c r="G16" s="15">
        <v>33.455304814786103</v>
      </c>
      <c r="H16" s="15">
        <v>34.614333242360381</v>
      </c>
      <c r="I16" s="15">
        <v>34.730059264000211</v>
      </c>
      <c r="J16" s="15">
        <v>37.336654989845506</v>
      </c>
      <c r="K16" s="15">
        <f t="shared" si="0"/>
        <v>140.13635231099218</v>
      </c>
      <c r="L16" s="15">
        <v>34.757017821913202</v>
      </c>
      <c r="M16" s="15">
        <v>38.343225049415736</v>
      </c>
      <c r="N16" s="15">
        <v>37.313278285425859</v>
      </c>
      <c r="O16" s="15">
        <v>37.453587214646198</v>
      </c>
      <c r="P16" s="18">
        <v>147.867108371401</v>
      </c>
      <c r="Q16" s="15">
        <v>30.345155534469477</v>
      </c>
      <c r="R16" s="15">
        <v>32.844593671036677</v>
      </c>
      <c r="S16" s="15">
        <v>31.394506447123277</v>
      </c>
      <c r="T16" s="15">
        <v>34.29096520323872</v>
      </c>
      <c r="U16" s="18">
        <v>128.87522085586815</v>
      </c>
      <c r="V16" s="15">
        <v>29.860167348600555</v>
      </c>
      <c r="W16" s="15">
        <v>34.378591004894204</v>
      </c>
      <c r="X16" s="15">
        <v>33.389676133436957</v>
      </c>
      <c r="Y16" s="15">
        <v>35.365267849793611</v>
      </c>
      <c r="Z16" s="18">
        <f t="shared" si="1"/>
        <v>132.99370233672533</v>
      </c>
      <c r="AA16" s="15">
        <v>28.943357743494452</v>
      </c>
      <c r="AB16" s="15">
        <v>30.366084477890432</v>
      </c>
      <c r="AC16" s="15">
        <v>32.171949662339244</v>
      </c>
      <c r="AD16" s="15">
        <v>33.227585195367354</v>
      </c>
      <c r="AE16" s="18">
        <f t="shared" si="2"/>
        <v>124.70897707909148</v>
      </c>
      <c r="AF16" s="15">
        <v>39.62690505506324</v>
      </c>
      <c r="AG16" s="15">
        <v>25.241147666559804</v>
      </c>
      <c r="AH16" s="15">
        <v>30.572788573126342</v>
      </c>
      <c r="AI16" s="15">
        <v>33.064388342552242</v>
      </c>
      <c r="AJ16" s="18">
        <f t="shared" si="3"/>
        <v>128.50522963730162</v>
      </c>
      <c r="AK16" s="15">
        <v>52.62019203173265</v>
      </c>
      <c r="AL16" s="15">
        <v>58.864836697751635</v>
      </c>
      <c r="AM16" s="15">
        <v>64.933457683109467</v>
      </c>
      <c r="AN16" s="15">
        <v>72.326455452553645</v>
      </c>
      <c r="AO16" s="18">
        <f t="shared" si="4"/>
        <v>248.74494186514738</v>
      </c>
      <c r="AP16" s="15">
        <v>80.562383354873376</v>
      </c>
      <c r="AQ16" s="15">
        <v>91.163846068053147</v>
      </c>
      <c r="AR16" s="15">
        <v>86.135189534644354</v>
      </c>
      <c r="AS16" s="15">
        <v>99.487036754588161</v>
      </c>
      <c r="AT16" s="18">
        <f t="shared" si="5"/>
        <v>357.34845571215908</v>
      </c>
      <c r="AU16" s="15">
        <v>53.478417161465551</v>
      </c>
      <c r="AV16" s="15">
        <v>52.914797326529268</v>
      </c>
      <c r="AW16" s="15">
        <v>58.170204178604095</v>
      </c>
      <c r="AX16" s="15">
        <v>56.07738970147313</v>
      </c>
      <c r="AY16" s="18">
        <f t="shared" si="6"/>
        <v>220.64080836807204</v>
      </c>
      <c r="AZ16" s="15">
        <v>64.338309315908674</v>
      </c>
      <c r="BA16" s="15">
        <v>67.954300701941904</v>
      </c>
      <c r="BB16" s="15">
        <v>61.689448691773329</v>
      </c>
      <c r="BC16" s="15">
        <v>66.366117707543438</v>
      </c>
      <c r="BD16" s="18">
        <f t="shared" si="7"/>
        <v>260.34817641716734</v>
      </c>
      <c r="BE16" s="15">
        <v>57.788230954567837</v>
      </c>
    </row>
    <row r="17" spans="1:57" s="10" customFormat="1" ht="13.5" customHeight="1" x14ac:dyDescent="0.2">
      <c r="A17" s="13" t="s">
        <v>7</v>
      </c>
      <c r="B17" s="15">
        <v>16.609385194242467</v>
      </c>
      <c r="C17" s="15">
        <v>18.328161154694921</v>
      </c>
      <c r="D17" s="15">
        <v>26.513644712767398</v>
      </c>
      <c r="E17" s="15">
        <v>18.705540666930009</v>
      </c>
      <c r="F17" s="15">
        <v>80.156731728634796</v>
      </c>
      <c r="G17" s="15">
        <v>18.464484706190891</v>
      </c>
      <c r="H17" s="15">
        <v>19.480163464724882</v>
      </c>
      <c r="I17" s="15">
        <v>28.868077897124714</v>
      </c>
      <c r="J17" s="15">
        <v>27.792720512443896</v>
      </c>
      <c r="K17" s="15">
        <f t="shared" si="0"/>
        <v>94.605446580484383</v>
      </c>
      <c r="L17" s="15">
        <v>22.653541184472736</v>
      </c>
      <c r="M17" s="15">
        <v>22.102685995506434</v>
      </c>
      <c r="N17" s="15">
        <v>32.765900880723223</v>
      </c>
      <c r="O17" s="15">
        <v>24.294632712218789</v>
      </c>
      <c r="P17" s="18">
        <v>101.81676077292117</v>
      </c>
      <c r="Q17" s="15">
        <v>22.298171890787405</v>
      </c>
      <c r="R17" s="15">
        <v>22.736773558124924</v>
      </c>
      <c r="S17" s="15">
        <v>31.797864964989078</v>
      </c>
      <c r="T17" s="15">
        <v>24.178430238580805</v>
      </c>
      <c r="U17" s="18">
        <v>101.0112406524822</v>
      </c>
      <c r="V17" s="15">
        <v>24.179345346931441</v>
      </c>
      <c r="W17" s="15">
        <v>23.37829761405952</v>
      </c>
      <c r="X17" s="15">
        <v>35.767336483054301</v>
      </c>
      <c r="Y17" s="15">
        <v>21.221401776427754</v>
      </c>
      <c r="Z17" s="18">
        <f t="shared" si="1"/>
        <v>104.54638122047301</v>
      </c>
      <c r="AA17" s="15">
        <v>19.127571262771067</v>
      </c>
      <c r="AB17" s="15">
        <v>20.30433253860847</v>
      </c>
      <c r="AC17" s="15">
        <v>28.15123627775554</v>
      </c>
      <c r="AD17" s="15">
        <v>19.348101245351266</v>
      </c>
      <c r="AE17" s="18">
        <f t="shared" si="2"/>
        <v>86.931241324486336</v>
      </c>
      <c r="AF17" s="15">
        <v>17.92062200136435</v>
      </c>
      <c r="AG17" s="15">
        <v>4.4367695736048303</v>
      </c>
      <c r="AH17" s="15">
        <v>7.1590664780926927</v>
      </c>
      <c r="AI17" s="15">
        <v>11.58032953935381</v>
      </c>
      <c r="AJ17" s="18">
        <f t="shared" si="3"/>
        <v>41.096787592415687</v>
      </c>
      <c r="AK17" s="15">
        <v>12.720001263330769</v>
      </c>
      <c r="AL17" s="15">
        <v>15.919150176879441</v>
      </c>
      <c r="AM17" s="15">
        <v>24.187023498969012</v>
      </c>
      <c r="AN17" s="15">
        <v>23.628055104820287</v>
      </c>
      <c r="AO17" s="18">
        <f t="shared" si="4"/>
        <v>76.454230043999516</v>
      </c>
      <c r="AP17" s="15">
        <v>25.910891217672336</v>
      </c>
      <c r="AQ17" s="15">
        <v>30.719913178282848</v>
      </c>
      <c r="AR17" s="15">
        <v>36.270752315860342</v>
      </c>
      <c r="AS17" s="15">
        <v>27.795300416835307</v>
      </c>
      <c r="AT17" s="18">
        <f t="shared" si="5"/>
        <v>120.69685712865082</v>
      </c>
      <c r="AU17" s="15">
        <v>26.194776087270068</v>
      </c>
      <c r="AV17" s="15">
        <v>33.819111189607092</v>
      </c>
      <c r="AW17" s="15">
        <v>42.988869378222155</v>
      </c>
      <c r="AX17" s="15">
        <v>39.237287604786651</v>
      </c>
      <c r="AY17" s="18">
        <f t="shared" si="6"/>
        <v>142.24004425988596</v>
      </c>
      <c r="AZ17" s="15">
        <v>37.613516971989775</v>
      </c>
      <c r="BA17" s="15">
        <v>36.868897127975622</v>
      </c>
      <c r="BB17" s="15">
        <v>51.661511575712339</v>
      </c>
      <c r="BC17" s="15">
        <v>40.818855770898651</v>
      </c>
      <c r="BD17" s="18">
        <f t="shared" si="7"/>
        <v>166.9627814465764</v>
      </c>
      <c r="BE17" s="15">
        <v>37.92110206176941</v>
      </c>
    </row>
    <row r="18" spans="1:57" s="10" customFormat="1" ht="13.5" customHeight="1" x14ac:dyDescent="0.2">
      <c r="A18" s="13" t="s">
        <v>98</v>
      </c>
      <c r="B18" s="15">
        <v>34.995781568817947</v>
      </c>
      <c r="C18" s="15">
        <v>41.184187044425556</v>
      </c>
      <c r="D18" s="15">
        <v>43.352403548333442</v>
      </c>
      <c r="E18" s="15">
        <v>44.148284032589238</v>
      </c>
      <c r="F18" s="15">
        <v>163.68065619416618</v>
      </c>
      <c r="G18" s="15">
        <v>41.008540194955366</v>
      </c>
      <c r="H18" s="15">
        <v>36.467456037007501</v>
      </c>
      <c r="I18" s="15">
        <v>54.734160447381605</v>
      </c>
      <c r="J18" s="15">
        <v>46.801358755898733</v>
      </c>
      <c r="K18" s="15">
        <f t="shared" ref="K18" si="11">(K15-K16-K17-K19)</f>
        <v>179.01151543524321</v>
      </c>
      <c r="L18" s="15">
        <v>41.115349289902177</v>
      </c>
      <c r="M18" s="15">
        <v>36.913107181611252</v>
      </c>
      <c r="N18" s="15">
        <v>44.340250321500513</v>
      </c>
      <c r="O18" s="15">
        <v>44.508351866148665</v>
      </c>
      <c r="P18" s="18">
        <v>166.87705865916263</v>
      </c>
      <c r="Q18" s="15">
        <v>66.385481748135888</v>
      </c>
      <c r="R18" s="15">
        <v>40.142931825313305</v>
      </c>
      <c r="S18" s="15">
        <v>48.395145186862209</v>
      </c>
      <c r="T18" s="15">
        <v>48.917295925582302</v>
      </c>
      <c r="U18" s="15">
        <v>203.8408546858937</v>
      </c>
      <c r="V18" s="15">
        <v>41.00416654760069</v>
      </c>
      <c r="W18" s="15">
        <v>38.753084777924457</v>
      </c>
      <c r="X18" s="15">
        <v>36.132964396930205</v>
      </c>
      <c r="Y18" s="15">
        <v>44.147470243972343</v>
      </c>
      <c r="Z18" s="15">
        <f t="shared" ref="Z18" si="12">(Z15-Z16-Z17-Z19)</f>
        <v>160.03768596642772</v>
      </c>
      <c r="AA18" s="15">
        <v>65.916820628223491</v>
      </c>
      <c r="AB18" s="15">
        <v>56.125288455186677</v>
      </c>
      <c r="AC18" s="15">
        <v>56.718040420466536</v>
      </c>
      <c r="AD18" s="15">
        <v>47.618320068657695</v>
      </c>
      <c r="AE18" s="15">
        <f t="shared" ref="AE18" si="13">(AE15-AE16-AE17-AE19)</f>
        <v>226.37846957253439</v>
      </c>
      <c r="AF18" s="15">
        <v>47.562381164448844</v>
      </c>
      <c r="AG18" s="15">
        <v>26.477328779697238</v>
      </c>
      <c r="AH18" s="15">
        <v>35.645168974158274</v>
      </c>
      <c r="AI18" s="15">
        <v>30.827659531017563</v>
      </c>
      <c r="AJ18" s="18">
        <f t="shared" si="3"/>
        <v>140.51253844932191</v>
      </c>
      <c r="AK18" s="15">
        <v>38.150235471755551</v>
      </c>
      <c r="AL18" s="15">
        <v>39.933009627335174</v>
      </c>
      <c r="AM18" s="15">
        <v>39.788409162301086</v>
      </c>
      <c r="AN18" s="15">
        <v>106.05312368404725</v>
      </c>
      <c r="AO18" s="18">
        <f t="shared" si="4"/>
        <v>223.92477794543908</v>
      </c>
      <c r="AP18" s="15">
        <v>43.887784005571383</v>
      </c>
      <c r="AQ18" s="15">
        <v>46.461388285047519</v>
      </c>
      <c r="AR18" s="15">
        <v>50.238853996614047</v>
      </c>
      <c r="AS18" s="15">
        <v>36.077007513003615</v>
      </c>
      <c r="AT18" s="18">
        <f t="shared" si="5"/>
        <v>176.66503380023656</v>
      </c>
      <c r="AU18" s="15">
        <v>41.676977190925925</v>
      </c>
      <c r="AV18" s="15">
        <v>45.942828563160042</v>
      </c>
      <c r="AW18" s="15">
        <v>44.069036378703686</v>
      </c>
      <c r="AX18" s="15">
        <v>71.314047934277582</v>
      </c>
      <c r="AY18" s="18">
        <f t="shared" si="6"/>
        <v>203.00289006706726</v>
      </c>
      <c r="AZ18" s="15">
        <v>54.408137285740459</v>
      </c>
      <c r="BA18" s="15">
        <v>66.078166727267288</v>
      </c>
      <c r="BB18" s="15">
        <v>53.798942580255208</v>
      </c>
      <c r="BC18" s="15">
        <v>63.533246623958306</v>
      </c>
      <c r="BD18" s="18">
        <f t="shared" si="7"/>
        <v>237.81849321722126</v>
      </c>
      <c r="BE18" s="15">
        <v>58.605073594554</v>
      </c>
    </row>
    <row r="19" spans="1:57" s="10" customFormat="1" ht="13.5" customHeight="1" x14ac:dyDescent="0.2">
      <c r="A19" s="13" t="s">
        <v>97</v>
      </c>
      <c r="B19" s="15">
        <v>4.8899580978178196</v>
      </c>
      <c r="C19" s="15">
        <v>6.4629530562056416</v>
      </c>
      <c r="D19" s="15">
        <v>6.1291429488175506</v>
      </c>
      <c r="E19" s="15">
        <v>6.4633434814124531</v>
      </c>
      <c r="F19" s="15">
        <v>23.945397584253463</v>
      </c>
      <c r="G19" s="15">
        <v>5.6848016295366683</v>
      </c>
      <c r="H19" s="15">
        <v>7.2509927344053198</v>
      </c>
      <c r="I19" s="15">
        <v>8.3029134509741951</v>
      </c>
      <c r="J19" s="15">
        <v>7.7232976751000901</v>
      </c>
      <c r="K19" s="15">
        <f t="shared" si="0"/>
        <v>28.962005490016274</v>
      </c>
      <c r="L19" s="15">
        <v>6.4414854650587365</v>
      </c>
      <c r="M19" s="15">
        <v>7.523288612843853</v>
      </c>
      <c r="N19" s="15">
        <v>5.7371120089362844</v>
      </c>
      <c r="O19" s="15">
        <v>8.1053097245854566</v>
      </c>
      <c r="P19" s="18">
        <v>27.807195811424332</v>
      </c>
      <c r="Q19" s="15">
        <v>12.295483945070584</v>
      </c>
      <c r="R19" s="15">
        <v>14.626068769357396</v>
      </c>
      <c r="S19" s="15">
        <v>12.206793767478054</v>
      </c>
      <c r="T19" s="15">
        <v>9.0810741452172596</v>
      </c>
      <c r="U19" s="18">
        <v>48.209420627123293</v>
      </c>
      <c r="V19" s="15">
        <v>8.251082497940283</v>
      </c>
      <c r="W19" s="15">
        <v>9.69309179714962</v>
      </c>
      <c r="X19" s="15">
        <v>9.9996275786838993</v>
      </c>
      <c r="Y19" s="15">
        <v>9.1691568494408155</v>
      </c>
      <c r="Z19" s="18">
        <f t="shared" si="1"/>
        <v>37.112958723214618</v>
      </c>
      <c r="AA19" s="15">
        <v>9.1036145946787315</v>
      </c>
      <c r="AB19" s="15">
        <v>7.3610031177484236</v>
      </c>
      <c r="AC19" s="15">
        <v>6.9102291039746415</v>
      </c>
      <c r="AD19" s="15">
        <v>7.989061052693387</v>
      </c>
      <c r="AE19" s="18">
        <f t="shared" si="2"/>
        <v>31.363907869095186</v>
      </c>
      <c r="AF19" s="15">
        <v>7.2687171844989455</v>
      </c>
      <c r="AG19" s="15">
        <v>5.697993979033221</v>
      </c>
      <c r="AH19" s="15">
        <v>7.0922849383295654</v>
      </c>
      <c r="AI19" s="15">
        <v>10.599912140190671</v>
      </c>
      <c r="AJ19" s="18">
        <f t="shared" si="3"/>
        <v>30.658908242052405</v>
      </c>
      <c r="AK19" s="15">
        <v>15.316233929009424</v>
      </c>
      <c r="AL19" s="15">
        <v>6.9191684714023403</v>
      </c>
      <c r="AM19" s="15">
        <v>6.6538787393815575</v>
      </c>
      <c r="AN19" s="15">
        <v>8.7138249727333914</v>
      </c>
      <c r="AO19" s="18">
        <f t="shared" si="4"/>
        <v>37.603106112526717</v>
      </c>
      <c r="AP19" s="15">
        <v>7.205123630169938</v>
      </c>
      <c r="AQ19" s="15">
        <v>11.162187305741153</v>
      </c>
      <c r="AR19" s="15">
        <v>11.414844629245792</v>
      </c>
      <c r="AS19" s="15">
        <v>15.378039514135276</v>
      </c>
      <c r="AT19" s="18">
        <f t="shared" si="5"/>
        <v>45.160195079292158</v>
      </c>
      <c r="AU19" s="15">
        <v>12.630251907562805</v>
      </c>
      <c r="AV19" s="15">
        <v>9.9440320677051339</v>
      </c>
      <c r="AW19" s="15">
        <v>11.257586974832066</v>
      </c>
      <c r="AX19" s="15">
        <v>15.868960857142303</v>
      </c>
      <c r="AY19" s="18">
        <f t="shared" si="6"/>
        <v>49.700831807242309</v>
      </c>
      <c r="AZ19" s="15">
        <v>8.8264450414046767</v>
      </c>
      <c r="BA19" s="15">
        <v>27.8886791194364</v>
      </c>
      <c r="BB19" s="15">
        <v>12.247018757026151</v>
      </c>
      <c r="BC19" s="15">
        <v>10.833001355199318</v>
      </c>
      <c r="BD19" s="18">
        <f t="shared" si="7"/>
        <v>59.795144273066541</v>
      </c>
      <c r="BE19" s="15">
        <v>14.613096130763786</v>
      </c>
    </row>
    <row r="20" spans="1:57" s="3" customFormat="1" ht="13.5" customHeight="1" x14ac:dyDescent="0.2">
      <c r="A20" s="16" t="s">
        <v>100</v>
      </c>
      <c r="B20" s="18">
        <v>58.199543718709833</v>
      </c>
      <c r="C20" s="18">
        <v>-3.4750588094070167</v>
      </c>
      <c r="D20" s="18">
        <v>-83.473374530902149</v>
      </c>
      <c r="E20" s="18">
        <v>-99.202333190122062</v>
      </c>
      <c r="F20" s="18">
        <v>-127.95122281172139</v>
      </c>
      <c r="G20" s="18">
        <v>30.043988189562072</v>
      </c>
      <c r="H20" s="18">
        <v>-43.420225025324271</v>
      </c>
      <c r="I20" s="18">
        <v>-136.82872329713877</v>
      </c>
      <c r="J20" s="18">
        <v>-141.73224376871698</v>
      </c>
      <c r="K20" s="18">
        <f t="shared" ref="K20" si="14">(K7-K8)+(K10-K15)</f>
        <v>-292.12735179446793</v>
      </c>
      <c r="L20" s="18">
        <v>-4.9079895750651303E-2</v>
      </c>
      <c r="M20" s="18">
        <v>-82.839742833343081</v>
      </c>
      <c r="N20" s="18">
        <v>-125.7526314641446</v>
      </c>
      <c r="O20" s="18">
        <v>-122.51267912418317</v>
      </c>
      <c r="P20" s="18">
        <v>-278.76869599123813</v>
      </c>
      <c r="Q20" s="18">
        <v>15.117952472252824</v>
      </c>
      <c r="R20" s="18">
        <v>-9.8128088719233801</v>
      </c>
      <c r="S20" s="18">
        <v>-97.278242629764037</v>
      </c>
      <c r="T20" s="18">
        <v>-89.600786206770124</v>
      </c>
      <c r="U20" s="18">
        <v>-181.70437132010477</v>
      </c>
      <c r="V20" s="18">
        <v>54.780621067529353</v>
      </c>
      <c r="W20" s="18">
        <v>-46.680225179086904</v>
      </c>
      <c r="X20" s="18">
        <v>-75.646267330552078</v>
      </c>
      <c r="Y20" s="18">
        <v>-93.922828741155456</v>
      </c>
      <c r="Z20" s="18">
        <f t="shared" ref="Z20" si="15">(Z7-Z8)+(Z10-Z15)</f>
        <v>-161.56190823626503</v>
      </c>
      <c r="AA20" s="18">
        <v>40.340358467670285</v>
      </c>
      <c r="AB20" s="18">
        <v>-44.849321226420159</v>
      </c>
      <c r="AC20" s="18">
        <v>-118.52192757391957</v>
      </c>
      <c r="AD20" s="18">
        <v>-78.402557255945979</v>
      </c>
      <c r="AE20" s="18">
        <f t="shared" ref="AE20" si="16">(AE7-AE8)+(AE10-AE15)</f>
        <v>-201.5595828893654</v>
      </c>
      <c r="AF20" s="18">
        <v>14.206937933314919</v>
      </c>
      <c r="AG20" s="18">
        <v>-88.356274795504333</v>
      </c>
      <c r="AH20" s="18">
        <v>-137.47231420040765</v>
      </c>
      <c r="AI20" s="18">
        <v>-162.76856585435502</v>
      </c>
      <c r="AJ20" s="18">
        <f t="shared" si="3"/>
        <v>-374.39021691695211</v>
      </c>
      <c r="AK20" s="18">
        <v>-107.60599700408086</v>
      </c>
      <c r="AL20" s="18">
        <v>-31.268633679173419</v>
      </c>
      <c r="AM20" s="18">
        <v>-93.494060750354407</v>
      </c>
      <c r="AN20" s="18">
        <v>-180.54612266072746</v>
      </c>
      <c r="AO20" s="18">
        <f t="shared" si="4"/>
        <v>-412.91481409433618</v>
      </c>
      <c r="AP20" s="18">
        <v>-40.959430992683451</v>
      </c>
      <c r="AQ20" s="18">
        <v>-44.872747149464487</v>
      </c>
      <c r="AR20" s="18">
        <v>-144.09020960931775</v>
      </c>
      <c r="AS20" s="18">
        <v>-179.10588450720729</v>
      </c>
      <c r="AT20" s="18">
        <f t="shared" si="5"/>
        <v>-409.02827225867298</v>
      </c>
      <c r="AU20" s="18">
        <v>111.68492254877165</v>
      </c>
      <c r="AV20" s="18">
        <v>22.98720926052377</v>
      </c>
      <c r="AW20" s="18">
        <v>-125.13852504019977</v>
      </c>
      <c r="AX20" s="18">
        <v>-83.824878025850808</v>
      </c>
      <c r="AY20" s="18">
        <f t="shared" si="6"/>
        <v>-74.291271256755152</v>
      </c>
      <c r="AZ20" s="18">
        <v>66.745985433126094</v>
      </c>
      <c r="BA20" s="18">
        <v>-91.270864315704898</v>
      </c>
      <c r="BB20" s="18">
        <v>-55.061887294847281</v>
      </c>
      <c r="BC20" s="18">
        <v>-88.062030097163785</v>
      </c>
      <c r="BD20" s="18">
        <f t="shared" si="7"/>
        <v>-167.64879627458987</v>
      </c>
      <c r="BE20" s="18">
        <v>58.228317544754248</v>
      </c>
    </row>
    <row r="21" spans="1:57" s="3" customFormat="1" ht="13.5" customHeight="1" x14ac:dyDescent="0.2">
      <c r="A21" s="19" t="s">
        <v>54</v>
      </c>
      <c r="B21" s="18">
        <v>2.6815364456405026</v>
      </c>
      <c r="C21" s="18">
        <v>2.9966093230024455</v>
      </c>
      <c r="D21" s="18">
        <v>7.755767620297302</v>
      </c>
      <c r="E21" s="18">
        <v>3.2945172200319388</v>
      </c>
      <c r="F21" s="18">
        <v>16.728430608972189</v>
      </c>
      <c r="G21" s="18">
        <v>3.5056223792572383</v>
      </c>
      <c r="H21" s="18">
        <v>3.8636916369975216</v>
      </c>
      <c r="I21" s="18">
        <v>3.8092277392884117</v>
      </c>
      <c r="J21" s="18">
        <v>3.3720641830394382</v>
      </c>
      <c r="K21" s="18">
        <f t="shared" si="0"/>
        <v>14.55060593858261</v>
      </c>
      <c r="L21" s="15">
        <v>3.5984253297229998</v>
      </c>
      <c r="M21" s="15">
        <v>3.6116431884120481</v>
      </c>
      <c r="N21" s="15">
        <v>3.4168983279824481</v>
      </c>
      <c r="O21" s="15">
        <v>3.8683994880496182</v>
      </c>
      <c r="P21" s="18">
        <v>14.495366334167114</v>
      </c>
      <c r="Q21" s="15">
        <v>3.6409725224924681</v>
      </c>
      <c r="R21" s="15">
        <v>4.0639021474210892</v>
      </c>
      <c r="S21" s="15">
        <v>4.1957157451158675</v>
      </c>
      <c r="T21" s="15">
        <v>1.9703573594006503</v>
      </c>
      <c r="U21" s="18">
        <v>13.870947774430075</v>
      </c>
      <c r="V21" s="15">
        <v>4.1541110801412326</v>
      </c>
      <c r="W21" s="15">
        <v>4.8499860856159476</v>
      </c>
      <c r="X21" s="15">
        <v>4.9401242496496423</v>
      </c>
      <c r="Y21" s="15">
        <v>5.0684684857539004</v>
      </c>
      <c r="Z21" s="18">
        <f t="shared" si="1"/>
        <v>19.012689901160723</v>
      </c>
      <c r="AA21" s="15">
        <v>5.0768667640856719</v>
      </c>
      <c r="AB21" s="15">
        <v>5.1508503133259769</v>
      </c>
      <c r="AC21" s="15">
        <v>5.0520663527820346</v>
      </c>
      <c r="AD21" s="15">
        <v>4.636881912334168</v>
      </c>
      <c r="AE21" s="18">
        <f t="shared" si="2"/>
        <v>19.91666534252785</v>
      </c>
      <c r="AF21" s="15">
        <v>4.405987052985024</v>
      </c>
      <c r="AG21" s="15">
        <v>3.8262393674493769</v>
      </c>
      <c r="AH21" s="15">
        <v>3.3437614305975849</v>
      </c>
      <c r="AI21" s="15">
        <v>3.6032704821765402</v>
      </c>
      <c r="AJ21" s="18">
        <f t="shared" si="3"/>
        <v>15.179258333208526</v>
      </c>
      <c r="AK21" s="15">
        <v>2.803867037013835</v>
      </c>
      <c r="AL21" s="15">
        <v>4.0316976543907259</v>
      </c>
      <c r="AM21" s="15">
        <v>2.5968058033063022</v>
      </c>
      <c r="AN21" s="15">
        <v>3.1005488279270068</v>
      </c>
      <c r="AO21" s="18">
        <f t="shared" si="4"/>
        <v>12.53291932263787</v>
      </c>
      <c r="AP21" s="15">
        <v>3.3011025724081717</v>
      </c>
      <c r="AQ21" s="15">
        <v>4.0730754085003031</v>
      </c>
      <c r="AR21" s="15">
        <v>5.922654850302111</v>
      </c>
      <c r="AS21" s="15">
        <v>8.1030425138160975</v>
      </c>
      <c r="AT21" s="18">
        <f t="shared" si="5"/>
        <v>21.399875345026686</v>
      </c>
      <c r="AU21" s="15">
        <v>9.0827949591104797</v>
      </c>
      <c r="AV21" s="15">
        <v>10.672305140116316</v>
      </c>
      <c r="AW21" s="15">
        <v>11.130718262079121</v>
      </c>
      <c r="AX21" s="15">
        <v>10.687949807858448</v>
      </c>
      <c r="AY21" s="18">
        <f t="shared" si="6"/>
        <v>41.573768169164367</v>
      </c>
      <c r="AZ21" s="15">
        <v>9.4043342920874906</v>
      </c>
      <c r="BA21" s="15">
        <v>11.12532269522362</v>
      </c>
      <c r="BB21" s="15">
        <v>11.365830536799182</v>
      </c>
      <c r="BC21" s="15">
        <v>10.766586896881673</v>
      </c>
      <c r="BD21" s="18">
        <f t="shared" si="7"/>
        <v>42.662074420991971</v>
      </c>
      <c r="BE21" s="18">
        <v>10.679930809941316</v>
      </c>
    </row>
    <row r="22" spans="1:57" s="10" customFormat="1" ht="13.5" customHeight="1" x14ac:dyDescent="0.2">
      <c r="A22" s="13" t="s">
        <v>57</v>
      </c>
      <c r="B22" s="15">
        <v>1.17875475</v>
      </c>
      <c r="C22" s="15">
        <v>1.17875475</v>
      </c>
      <c r="D22" s="15">
        <v>1.17875475</v>
      </c>
      <c r="E22" s="15">
        <v>1.17875475</v>
      </c>
      <c r="F22" s="15">
        <v>4.7150189999999998</v>
      </c>
      <c r="G22" s="15">
        <v>1.17875475</v>
      </c>
      <c r="H22" s="15">
        <v>1.17875475</v>
      </c>
      <c r="I22" s="15">
        <v>1.17875475</v>
      </c>
      <c r="J22" s="15">
        <v>1.17875475</v>
      </c>
      <c r="K22" s="15">
        <f t="shared" si="0"/>
        <v>4.7150189999999998</v>
      </c>
      <c r="L22" s="15">
        <v>1.17875475</v>
      </c>
      <c r="M22" s="15">
        <v>1.17875475</v>
      </c>
      <c r="N22" s="15">
        <v>1.17875475</v>
      </c>
      <c r="O22" s="15">
        <v>1.17875475</v>
      </c>
      <c r="P22" s="18">
        <v>4.7150189999999998</v>
      </c>
      <c r="Q22" s="15">
        <v>1.17875475</v>
      </c>
      <c r="R22" s="15">
        <v>1.17875475</v>
      </c>
      <c r="S22" s="15">
        <v>1.17875475</v>
      </c>
      <c r="T22" s="15">
        <v>1.17875475</v>
      </c>
      <c r="U22" s="18">
        <v>4.7150189999999998</v>
      </c>
      <c r="V22" s="15">
        <v>1.17875475</v>
      </c>
      <c r="W22" s="15">
        <v>1.17875475</v>
      </c>
      <c r="X22" s="15">
        <v>1.17875475</v>
      </c>
      <c r="Y22" s="15">
        <v>1.17875475</v>
      </c>
      <c r="Z22" s="18">
        <f t="shared" si="1"/>
        <v>4.7150189999999998</v>
      </c>
      <c r="AA22" s="15">
        <v>1.17875475</v>
      </c>
      <c r="AB22" s="15">
        <v>1.17875475</v>
      </c>
      <c r="AC22" s="15">
        <v>1.17875475</v>
      </c>
      <c r="AD22" s="15">
        <v>1.17875475</v>
      </c>
      <c r="AE22" s="18">
        <f t="shared" si="2"/>
        <v>4.7150189999999998</v>
      </c>
      <c r="AF22" s="15">
        <v>1.17875475</v>
      </c>
      <c r="AG22" s="15">
        <v>1.17875475</v>
      </c>
      <c r="AH22" s="15">
        <v>1.17875475</v>
      </c>
      <c r="AI22" s="15">
        <v>1.17875475</v>
      </c>
      <c r="AJ22" s="18">
        <f t="shared" si="3"/>
        <v>4.7150189999999998</v>
      </c>
      <c r="AK22" s="15">
        <v>1.17875475</v>
      </c>
      <c r="AL22" s="15">
        <v>1.17875475</v>
      </c>
      <c r="AM22" s="15">
        <v>1.17875475</v>
      </c>
      <c r="AN22" s="15">
        <v>1.17875475</v>
      </c>
      <c r="AO22" s="18">
        <f t="shared" si="4"/>
        <v>4.7150189999999998</v>
      </c>
      <c r="AP22" s="15">
        <v>1.17875475</v>
      </c>
      <c r="AQ22" s="15">
        <v>1.17875475</v>
      </c>
      <c r="AR22" s="15">
        <v>1.17875475</v>
      </c>
      <c r="AS22" s="15">
        <v>1.17875475</v>
      </c>
      <c r="AT22" s="18">
        <f t="shared" si="5"/>
        <v>4.7150189999999998</v>
      </c>
      <c r="AU22" s="15">
        <v>1.17875475</v>
      </c>
      <c r="AV22" s="15">
        <v>1.17875475</v>
      </c>
      <c r="AW22" s="15">
        <v>1.17875475</v>
      </c>
      <c r="AX22" s="15">
        <v>1.17875475</v>
      </c>
      <c r="AY22" s="18">
        <f t="shared" si="6"/>
        <v>4.7150189999999998</v>
      </c>
      <c r="AZ22" s="15">
        <v>1.17875475</v>
      </c>
      <c r="BA22" s="15">
        <v>1.17875475</v>
      </c>
      <c r="BB22" s="15">
        <v>1.17875475</v>
      </c>
      <c r="BC22" s="15">
        <v>1.17875475</v>
      </c>
      <c r="BD22" s="18">
        <f t="shared" si="7"/>
        <v>4.7150189999999998</v>
      </c>
      <c r="BE22" s="15">
        <v>1.17875475</v>
      </c>
    </row>
    <row r="23" spans="1:57" s="10" customFormat="1" ht="13.5" customHeight="1" x14ac:dyDescent="0.2">
      <c r="A23" s="13" t="s">
        <v>8</v>
      </c>
      <c r="B23" s="15">
        <v>1.5027816956405027</v>
      </c>
      <c r="C23" s="15">
        <v>1.8178545730024456</v>
      </c>
      <c r="D23" s="15">
        <v>6.5770128702973025</v>
      </c>
      <c r="E23" s="15">
        <v>2.1157624700319388</v>
      </c>
      <c r="F23" s="15">
        <v>12.01341160897219</v>
      </c>
      <c r="G23" s="15">
        <v>2.3268676292572383</v>
      </c>
      <c r="H23" s="15">
        <v>2.6849368869975216</v>
      </c>
      <c r="I23" s="15">
        <v>2.6304729892884118</v>
      </c>
      <c r="J23" s="15">
        <v>2.1933094330394383</v>
      </c>
      <c r="K23" s="15">
        <f t="shared" si="0"/>
        <v>9.83558693858261</v>
      </c>
      <c r="L23" s="15">
        <v>2.4196705797229998</v>
      </c>
      <c r="M23" s="15">
        <v>2.4328884384120482</v>
      </c>
      <c r="N23" s="15">
        <v>2.2381435779824481</v>
      </c>
      <c r="O23" s="15">
        <v>2.6896447380496182</v>
      </c>
      <c r="P23" s="18">
        <v>9.7803473341671143</v>
      </c>
      <c r="Q23" s="15">
        <v>2.4622177724924681</v>
      </c>
      <c r="R23" s="15">
        <v>2.8851473974210888</v>
      </c>
      <c r="S23" s="15">
        <v>3.016960995115868</v>
      </c>
      <c r="T23" s="15">
        <v>0.7916026094006503</v>
      </c>
      <c r="U23" s="18">
        <v>9.155928774430075</v>
      </c>
      <c r="V23" s="15">
        <v>2.9753563301412322</v>
      </c>
      <c r="W23" s="15">
        <v>3.6712313356159472</v>
      </c>
      <c r="X23" s="15">
        <v>3.7613694996496427</v>
      </c>
      <c r="Y23" s="15">
        <v>3.8897137357539004</v>
      </c>
      <c r="Z23" s="18">
        <f t="shared" si="1"/>
        <v>14.297670901160723</v>
      </c>
      <c r="AA23" s="15">
        <v>3.898112014085672</v>
      </c>
      <c r="AB23" s="15">
        <v>3.9720955633259765</v>
      </c>
      <c r="AC23" s="15">
        <v>3.8733116027820342</v>
      </c>
      <c r="AD23" s="15">
        <v>3.4581271623341685</v>
      </c>
      <c r="AE23" s="18">
        <f t="shared" si="2"/>
        <v>15.201646342527852</v>
      </c>
      <c r="AF23" s="15">
        <v>3.2272323029850245</v>
      </c>
      <c r="AG23" s="15">
        <v>2.6474846174493769</v>
      </c>
      <c r="AH23" s="15">
        <v>2.1650066805975849</v>
      </c>
      <c r="AI23" s="15">
        <v>2.4245157321765403</v>
      </c>
      <c r="AJ23" s="18">
        <f t="shared" si="3"/>
        <v>10.464239333208528</v>
      </c>
      <c r="AK23" s="15">
        <v>1.6251122870138353</v>
      </c>
      <c r="AL23" s="15">
        <v>2.8529429043907255</v>
      </c>
      <c r="AM23" s="15">
        <v>1.4180510533063022</v>
      </c>
      <c r="AN23" s="15">
        <v>1.9217940779270071</v>
      </c>
      <c r="AO23" s="18">
        <f t="shared" si="4"/>
        <v>7.81790032263787</v>
      </c>
      <c r="AP23" s="15">
        <v>2.1223478224081718</v>
      </c>
      <c r="AQ23" s="15">
        <v>2.8943206585003032</v>
      </c>
      <c r="AR23" s="15">
        <v>4.7439001003021115</v>
      </c>
      <c r="AS23" s="15">
        <v>6.924287763816098</v>
      </c>
      <c r="AT23" s="18">
        <f t="shared" si="5"/>
        <v>16.684856345026684</v>
      </c>
      <c r="AU23" s="15">
        <v>7.9040402091104793</v>
      </c>
      <c r="AV23" s="15">
        <v>9.493550390116317</v>
      </c>
      <c r="AW23" s="15">
        <v>9.9519635120791214</v>
      </c>
      <c r="AX23" s="15">
        <v>9.5091950578584488</v>
      </c>
      <c r="AY23" s="18">
        <f t="shared" si="6"/>
        <v>36.858749169164369</v>
      </c>
      <c r="AZ23" s="15">
        <v>8.2255795420874911</v>
      </c>
      <c r="BA23" s="15">
        <v>9.9465679452236202</v>
      </c>
      <c r="BB23" s="15">
        <v>10.187075786799182</v>
      </c>
      <c r="BC23" s="15">
        <v>9.5878321468816736</v>
      </c>
      <c r="BD23" s="18">
        <f t="shared" si="7"/>
        <v>37.947055420991965</v>
      </c>
      <c r="BE23" s="15">
        <v>9.5011760599413169</v>
      </c>
    </row>
    <row r="24" spans="1:57" s="3" customFormat="1" ht="13.5" customHeight="1" x14ac:dyDescent="0.2">
      <c r="A24" s="19" t="s">
        <v>56</v>
      </c>
      <c r="B24" s="18">
        <v>106.00611602085638</v>
      </c>
      <c r="C24" s="18">
        <v>56.463209755647327</v>
      </c>
      <c r="D24" s="18">
        <v>72.158241600236167</v>
      </c>
      <c r="E24" s="18">
        <v>57.699458197097641</v>
      </c>
      <c r="F24" s="18">
        <v>292.32702557383755</v>
      </c>
      <c r="G24" s="18">
        <v>67.784006874665181</v>
      </c>
      <c r="H24" s="18">
        <v>52.398250996014802</v>
      </c>
      <c r="I24" s="18">
        <v>63.754780711627781</v>
      </c>
      <c r="J24" s="18">
        <v>21.545383282102627</v>
      </c>
      <c r="K24" s="18">
        <f t="shared" si="0"/>
        <v>205.48242186441038</v>
      </c>
      <c r="L24" s="18">
        <v>87.555825943304598</v>
      </c>
      <c r="M24" s="18">
        <v>24.211146744843383</v>
      </c>
      <c r="N24" s="18">
        <v>73.526733461696011</v>
      </c>
      <c r="O24" s="18">
        <v>52.077427788062813</v>
      </c>
      <c r="P24" s="18">
        <v>236.11108496012901</v>
      </c>
      <c r="Q24" s="18">
        <v>89.544653885020537</v>
      </c>
      <c r="R24" s="18">
        <v>46.659988618162707</v>
      </c>
      <c r="S24" s="18">
        <v>73.8232288455673</v>
      </c>
      <c r="T24" s="18">
        <v>54.341353155153413</v>
      </c>
      <c r="U24" s="18">
        <v>264.36922450390398</v>
      </c>
      <c r="V24" s="18">
        <v>98.11748546758443</v>
      </c>
      <c r="W24" s="18">
        <v>83.195994832339437</v>
      </c>
      <c r="X24" s="18">
        <v>89.732182376012233</v>
      </c>
      <c r="Y24" s="18">
        <v>60.454116771484756</v>
      </c>
      <c r="Z24" s="18">
        <f t="shared" si="1"/>
        <v>331.49977944742085</v>
      </c>
      <c r="AA24" s="18">
        <v>117.61870634010661</v>
      </c>
      <c r="AB24" s="18">
        <v>59.28987483265923</v>
      </c>
      <c r="AC24" s="18">
        <v>103.12760817850558</v>
      </c>
      <c r="AD24" s="18">
        <v>66.88813212660429</v>
      </c>
      <c r="AE24" s="18">
        <f t="shared" si="2"/>
        <v>346.92432147787576</v>
      </c>
      <c r="AF24" s="18">
        <v>53.926212399455828</v>
      </c>
      <c r="AG24" s="18">
        <v>12.212132365455675</v>
      </c>
      <c r="AH24" s="18">
        <v>43.607079627462973</v>
      </c>
      <c r="AI24" s="18">
        <v>22.706077899338382</v>
      </c>
      <c r="AJ24" s="18">
        <f t="shared" si="3"/>
        <v>132.45150229171287</v>
      </c>
      <c r="AK24" s="18">
        <v>29.879719605497574</v>
      </c>
      <c r="AL24" s="18">
        <v>46.206876521675021</v>
      </c>
      <c r="AM24" s="18">
        <v>42.281350097767806</v>
      </c>
      <c r="AN24" s="18">
        <v>50.025004560012448</v>
      </c>
      <c r="AO24" s="18">
        <f t="shared" si="4"/>
        <v>168.39295078495286</v>
      </c>
      <c r="AP24" s="18">
        <v>72.628205945768855</v>
      </c>
      <c r="AQ24" s="18">
        <v>69.948522820482083</v>
      </c>
      <c r="AR24" s="18">
        <v>79.156002949126147</v>
      </c>
      <c r="AS24" s="18">
        <v>67.531907564286044</v>
      </c>
      <c r="AT24" s="18">
        <f t="shared" si="5"/>
        <v>289.26463927966313</v>
      </c>
      <c r="AU24" s="18">
        <v>61.81962394358694</v>
      </c>
      <c r="AV24" s="18">
        <v>83.928431549637523</v>
      </c>
      <c r="AW24" s="18">
        <v>44.661624076780384</v>
      </c>
      <c r="AX24" s="18">
        <v>73.546416490405889</v>
      </c>
      <c r="AY24" s="18">
        <f t="shared" si="6"/>
        <v>263.95609606041074</v>
      </c>
      <c r="AZ24" s="18">
        <v>59.908647746440025</v>
      </c>
      <c r="BA24" s="18">
        <v>93.747707064086114</v>
      </c>
      <c r="BB24" s="18">
        <v>48.616859003243064</v>
      </c>
      <c r="BC24" s="18">
        <v>100.25153925458005</v>
      </c>
      <c r="BD24" s="18">
        <f t="shared" si="7"/>
        <v>302.52475306834924</v>
      </c>
      <c r="BE24" s="18">
        <v>61.605049691217801</v>
      </c>
    </row>
    <row r="25" spans="1:57" s="10" customFormat="1" ht="13.5" customHeight="1" x14ac:dyDescent="0.2">
      <c r="A25" s="13" t="s">
        <v>57</v>
      </c>
      <c r="B25" s="15">
        <v>3.5537285201113771</v>
      </c>
      <c r="C25" s="15">
        <v>4.6881697054550049</v>
      </c>
      <c r="D25" s="15">
        <v>2.615486090733905</v>
      </c>
      <c r="E25" s="15">
        <v>2.6311644788888882</v>
      </c>
      <c r="F25" s="15">
        <v>13.488548795189175</v>
      </c>
      <c r="G25" s="15">
        <v>4.6070369975752499</v>
      </c>
      <c r="H25" s="15">
        <v>4.0334311862594445</v>
      </c>
      <c r="I25" s="15">
        <v>2.4335269358809835</v>
      </c>
      <c r="J25" s="15">
        <v>2.1804084305166724</v>
      </c>
      <c r="K25" s="15">
        <f t="shared" si="0"/>
        <v>13.254403550232352</v>
      </c>
      <c r="L25" s="15">
        <v>3.52926256275085</v>
      </c>
      <c r="M25" s="15">
        <v>3.2559198585659499</v>
      </c>
      <c r="N25" s="15">
        <v>1.8821434268888888</v>
      </c>
      <c r="O25" s="15">
        <v>1.5278404469824669</v>
      </c>
      <c r="P25" s="18">
        <v>8.9351173174103771</v>
      </c>
      <c r="Q25" s="15">
        <v>4.2102188789496271</v>
      </c>
      <c r="R25" s="15">
        <v>3.7054345202209551</v>
      </c>
      <c r="S25" s="15">
        <v>1.9735194721203333</v>
      </c>
      <c r="T25" s="15">
        <v>2.1750471844353947</v>
      </c>
      <c r="U25" s="18">
        <v>12.06422005572631</v>
      </c>
      <c r="V25" s="15">
        <v>3.3580482119425006</v>
      </c>
      <c r="W25" s="15">
        <v>3.6546698355319949</v>
      </c>
      <c r="X25" s="15">
        <v>1.9156084</v>
      </c>
      <c r="Y25" s="15">
        <v>2.3518411381179325</v>
      </c>
      <c r="Z25" s="18">
        <f t="shared" si="1"/>
        <v>11.280167585592427</v>
      </c>
      <c r="AA25" s="15">
        <v>3.8750091639911215</v>
      </c>
      <c r="AB25" s="15">
        <v>3.6326196593697282</v>
      </c>
      <c r="AC25" s="15">
        <v>1.929569073948239</v>
      </c>
      <c r="AD25" s="15">
        <v>1.9781000695555555</v>
      </c>
      <c r="AE25" s="18">
        <f t="shared" si="2"/>
        <v>11.415297966864644</v>
      </c>
      <c r="AF25" s="15">
        <v>3.7374775738606392</v>
      </c>
      <c r="AG25" s="15">
        <v>3.6045743361377389</v>
      </c>
      <c r="AH25" s="15">
        <v>2.5534805164033281</v>
      </c>
      <c r="AI25" s="15">
        <v>2.089986194222222</v>
      </c>
      <c r="AJ25" s="18">
        <f t="shared" si="3"/>
        <v>11.985518620623928</v>
      </c>
      <c r="AK25" s="15">
        <v>3.3569755725535613</v>
      </c>
      <c r="AL25" s="15">
        <v>4.2322265649731658</v>
      </c>
      <c r="AM25" s="15">
        <v>2.5926686502009386</v>
      </c>
      <c r="AN25" s="15">
        <v>2.4233572197818338</v>
      </c>
      <c r="AO25" s="18">
        <f t="shared" si="4"/>
        <v>12.605228007509499</v>
      </c>
      <c r="AP25" s="15">
        <v>3.2337470767148502</v>
      </c>
      <c r="AQ25" s="15">
        <v>3.962868410013983</v>
      </c>
      <c r="AR25" s="15">
        <v>2.4663648553848612</v>
      </c>
      <c r="AS25" s="15">
        <v>1.7089851286796944</v>
      </c>
      <c r="AT25" s="18">
        <f t="shared" si="5"/>
        <v>11.371965470793389</v>
      </c>
      <c r="AU25" s="15">
        <v>2.2757913387183946</v>
      </c>
      <c r="AV25" s="15">
        <v>2.597543529985372</v>
      </c>
      <c r="AW25" s="15">
        <v>1.6678801557777776</v>
      </c>
      <c r="AX25" s="15">
        <v>2.0214765074136225</v>
      </c>
      <c r="AY25" s="18">
        <f t="shared" si="6"/>
        <v>8.5626915318951671</v>
      </c>
      <c r="AZ25" s="15">
        <v>3.293527511949617</v>
      </c>
      <c r="BA25" s="15">
        <v>3.3793439888097221</v>
      </c>
      <c r="BB25" s="15">
        <v>4.7796993953399598</v>
      </c>
      <c r="BC25" s="15">
        <v>4.543212068787283</v>
      </c>
      <c r="BD25" s="18">
        <f t="shared" si="7"/>
        <v>15.995782964886583</v>
      </c>
      <c r="BE25" s="15">
        <v>2.9088487485166721</v>
      </c>
    </row>
    <row r="26" spans="1:57" s="10" customFormat="1" ht="13.5" customHeight="1" x14ac:dyDescent="0.2">
      <c r="A26" s="13" t="s">
        <v>8</v>
      </c>
      <c r="B26" s="15">
        <v>102.452387500745</v>
      </c>
      <c r="C26" s="15">
        <v>51.775040050192324</v>
      </c>
      <c r="D26" s="15">
        <v>69.542755509502257</v>
      </c>
      <c r="E26" s="15">
        <v>55.06829371820875</v>
      </c>
      <c r="F26" s="15">
        <v>278.83847677864833</v>
      </c>
      <c r="G26" s="15">
        <v>63.176969877089924</v>
      </c>
      <c r="H26" s="15">
        <v>48.36481980975536</v>
      </c>
      <c r="I26" s="15">
        <v>61.321253775746797</v>
      </c>
      <c r="J26" s="15">
        <v>19.364974851585956</v>
      </c>
      <c r="K26" s="15">
        <f t="shared" si="0"/>
        <v>192.22801831417803</v>
      </c>
      <c r="L26" s="15">
        <v>84.026563380553753</v>
      </c>
      <c r="M26" s="15">
        <v>20.955226886277433</v>
      </c>
      <c r="N26" s="15">
        <v>71.644590034807123</v>
      </c>
      <c r="O26" s="15">
        <v>50.549587341080347</v>
      </c>
      <c r="P26" s="18">
        <v>227.17596764271866</v>
      </c>
      <c r="Q26" s="15">
        <v>85.334435006070905</v>
      </c>
      <c r="R26" s="15">
        <v>42.954554097941752</v>
      </c>
      <c r="S26" s="15">
        <v>71.84970937344697</v>
      </c>
      <c r="T26" s="15">
        <v>52.166305970718021</v>
      </c>
      <c r="U26" s="18">
        <v>252.30500444817764</v>
      </c>
      <c r="V26" s="15">
        <v>94.759437255641927</v>
      </c>
      <c r="W26" s="15">
        <v>79.541324996807447</v>
      </c>
      <c r="X26" s="15">
        <v>87.816573976012236</v>
      </c>
      <c r="Y26" s="15">
        <v>58.102275633366823</v>
      </c>
      <c r="Z26" s="18">
        <f t="shared" si="1"/>
        <v>320.21961186182847</v>
      </c>
      <c r="AA26" s="15">
        <v>113.74369717611549</v>
      </c>
      <c r="AB26" s="15">
        <v>55.657255173289499</v>
      </c>
      <c r="AC26" s="15">
        <v>101.19803910455734</v>
      </c>
      <c r="AD26" s="15">
        <v>64.910032057048738</v>
      </c>
      <c r="AE26" s="18">
        <f t="shared" si="2"/>
        <v>335.50902351101104</v>
      </c>
      <c r="AF26" s="15">
        <v>50.188734825595191</v>
      </c>
      <c r="AG26" s="15">
        <v>8.6075580293179357</v>
      </c>
      <c r="AH26" s="15">
        <v>41.053599111059647</v>
      </c>
      <c r="AI26" s="15">
        <v>20.616091705116162</v>
      </c>
      <c r="AJ26" s="18">
        <f t="shared" si="3"/>
        <v>120.46598367108894</v>
      </c>
      <c r="AK26" s="15">
        <v>26.522744032944011</v>
      </c>
      <c r="AL26" s="15">
        <v>41.974649956701853</v>
      </c>
      <c r="AM26" s="15">
        <v>39.688681447566864</v>
      </c>
      <c r="AN26" s="15">
        <v>47.601647340230613</v>
      </c>
      <c r="AO26" s="18">
        <f t="shared" si="4"/>
        <v>155.78772277744335</v>
      </c>
      <c r="AP26" s="15">
        <v>69.394458869054006</v>
      </c>
      <c r="AQ26" s="15">
        <v>65.985654410468101</v>
      </c>
      <c r="AR26" s="15">
        <v>76.68963809374128</v>
      </c>
      <c r="AS26" s="15">
        <v>65.822922435606344</v>
      </c>
      <c r="AT26" s="18">
        <f t="shared" si="5"/>
        <v>277.89267380886974</v>
      </c>
      <c r="AU26" s="15">
        <v>59.543832604868548</v>
      </c>
      <c r="AV26" s="15">
        <v>81.33088801965215</v>
      </c>
      <c r="AW26" s="15">
        <v>42.993743921002604</v>
      </c>
      <c r="AX26" s="15">
        <v>71.524939982992265</v>
      </c>
      <c r="AY26" s="18">
        <f t="shared" si="6"/>
        <v>255.39340452851556</v>
      </c>
      <c r="AZ26" s="15">
        <v>56.615120234490405</v>
      </c>
      <c r="BA26" s="15">
        <v>90.368363075276392</v>
      </c>
      <c r="BB26" s="15">
        <v>43.837159607903104</v>
      </c>
      <c r="BC26" s="15">
        <v>95.708327185792768</v>
      </c>
      <c r="BD26" s="18">
        <f t="shared" si="7"/>
        <v>286.52897010346265</v>
      </c>
      <c r="BE26" s="15">
        <v>58.696200942701125</v>
      </c>
    </row>
    <row r="27" spans="1:57" s="3" customFormat="1" ht="13.5" customHeight="1" x14ac:dyDescent="0.2">
      <c r="A27" s="9" t="s">
        <v>99</v>
      </c>
      <c r="B27" s="18">
        <v>-45.125035856506045</v>
      </c>
      <c r="C27" s="18">
        <v>-56.941659242051898</v>
      </c>
      <c r="D27" s="18">
        <v>-147.87584851084102</v>
      </c>
      <c r="E27" s="18">
        <v>-153.60727416718777</v>
      </c>
      <c r="F27" s="18">
        <v>-403.54981777658674</v>
      </c>
      <c r="G27" s="18">
        <v>-34.23439630584587</v>
      </c>
      <c r="H27" s="18">
        <v>-91.954784384341551</v>
      </c>
      <c r="I27" s="18">
        <v>-196.77427626947812</v>
      </c>
      <c r="J27" s="18">
        <v>-159.90556286778016</v>
      </c>
      <c r="K27" s="18">
        <f t="shared" ref="K27" si="17">(K7-K8)+(K10-K15)+(K21-K24)</f>
        <v>-483.0591677202957</v>
      </c>
      <c r="L27" s="18">
        <v>-84.006480509332249</v>
      </c>
      <c r="M27" s="18">
        <v>-103.43924638977441</v>
      </c>
      <c r="N27" s="18">
        <v>-195.86246659785814</v>
      </c>
      <c r="O27" s="18">
        <v>-170.72170742419635</v>
      </c>
      <c r="P27" s="18">
        <v>-500.38441461720004</v>
      </c>
      <c r="Q27" s="18">
        <v>-70.785728890275237</v>
      </c>
      <c r="R27" s="18">
        <v>-52.408895342664998</v>
      </c>
      <c r="S27" s="18">
        <v>-166.90575573021547</v>
      </c>
      <c r="T27" s="18">
        <v>-141.9717820025229</v>
      </c>
      <c r="U27" s="18">
        <v>-432.20264804957867</v>
      </c>
      <c r="V27" s="18">
        <v>-39.182753319913843</v>
      </c>
      <c r="W27" s="18">
        <v>-125.0262339258104</v>
      </c>
      <c r="X27" s="18">
        <v>-160.43832545691467</v>
      </c>
      <c r="Y27" s="18">
        <v>-149.30847702688632</v>
      </c>
      <c r="Z27" s="18">
        <f t="shared" ref="Z27" si="18">(Z7-Z8)+(Z10-Z15)+(Z21-Z24)</f>
        <v>-474.04899778252513</v>
      </c>
      <c r="AA27" s="18">
        <v>-72.201481108350663</v>
      </c>
      <c r="AB27" s="18">
        <v>-98.988345745753406</v>
      </c>
      <c r="AC27" s="18">
        <v>-216.5974693996431</v>
      </c>
      <c r="AD27" s="18">
        <v>-140.65380747021609</v>
      </c>
      <c r="AE27" s="18">
        <f t="shared" ref="AE27" si="19">(AE7-AE8)+(AE10-AE15)+(AE21-AE24)</f>
        <v>-528.56723902471333</v>
      </c>
      <c r="AF27" s="18">
        <v>-35.313287413155884</v>
      </c>
      <c r="AG27" s="18">
        <v>-96.742167793510632</v>
      </c>
      <c r="AH27" s="18">
        <v>-177.73563239727304</v>
      </c>
      <c r="AI27" s="18">
        <v>-181.87137327151686</v>
      </c>
      <c r="AJ27" s="18">
        <f t="shared" si="3"/>
        <v>-491.66246087545642</v>
      </c>
      <c r="AK27" s="18">
        <v>-134.6818495725646</v>
      </c>
      <c r="AL27" s="18">
        <v>-73.443812546457707</v>
      </c>
      <c r="AM27" s="18">
        <v>-133.17860504481592</v>
      </c>
      <c r="AN27" s="18">
        <v>-227.47057839281291</v>
      </c>
      <c r="AO27" s="18">
        <f t="shared" si="4"/>
        <v>-568.77484555665114</v>
      </c>
      <c r="AP27" s="18">
        <v>-110.28653436604414</v>
      </c>
      <c r="AQ27" s="18">
        <v>-110.74819456144627</v>
      </c>
      <c r="AR27" s="18">
        <v>-217.32355770814178</v>
      </c>
      <c r="AS27" s="18">
        <v>-238.53474955767723</v>
      </c>
      <c r="AT27" s="18">
        <f t="shared" si="5"/>
        <v>-676.8930361933094</v>
      </c>
      <c r="AU27" s="18">
        <v>58.948093564295199</v>
      </c>
      <c r="AV27" s="18">
        <v>-50.268917148997438</v>
      </c>
      <c r="AW27" s="18">
        <v>-158.66943085490104</v>
      </c>
      <c r="AX27" s="18">
        <v>-146.68334470839824</v>
      </c>
      <c r="AY27" s="18">
        <f t="shared" si="6"/>
        <v>-296.67359914800153</v>
      </c>
      <c r="AZ27" s="18">
        <v>16.241671978773567</v>
      </c>
      <c r="BA27" s="18">
        <v>-173.8932486845674</v>
      </c>
      <c r="BB27" s="18">
        <v>-92.312915761291165</v>
      </c>
      <c r="BC27" s="18">
        <v>-177.54698245486216</v>
      </c>
      <c r="BD27" s="18">
        <f t="shared" si="7"/>
        <v>-427.51147492194718</v>
      </c>
      <c r="BE27" s="18">
        <v>7.3031986634777581</v>
      </c>
    </row>
    <row r="28" spans="1:57" s="3" customFormat="1" ht="13.5" customHeight="1" x14ac:dyDescent="0.2">
      <c r="A28" s="13" t="s">
        <v>58</v>
      </c>
      <c r="B28" s="18">
        <v>50.817810549651924</v>
      </c>
      <c r="C28" s="18">
        <v>54.310837605072983</v>
      </c>
      <c r="D28" s="18">
        <v>53.565651885955958</v>
      </c>
      <c r="E28" s="18">
        <v>54.441559294436118</v>
      </c>
      <c r="F28" s="18">
        <v>213.135859335117</v>
      </c>
      <c r="G28" s="18">
        <v>53.234491116575697</v>
      </c>
      <c r="H28" s="18">
        <v>57.41145367456091</v>
      </c>
      <c r="I28" s="18">
        <v>53.175187669803755</v>
      </c>
      <c r="J28" s="18">
        <v>55.89305889293486</v>
      </c>
      <c r="K28" s="18">
        <f t="shared" si="0"/>
        <v>219.71419135387521</v>
      </c>
      <c r="L28" s="18">
        <v>56.218376149222628</v>
      </c>
      <c r="M28" s="18">
        <v>72.006737717798728</v>
      </c>
      <c r="N28" s="18">
        <v>75.961913010580588</v>
      </c>
      <c r="O28" s="18">
        <v>83.227619878019794</v>
      </c>
      <c r="P28" s="18">
        <v>287.41464675562179</v>
      </c>
      <c r="Q28" s="18">
        <v>61.427515631881654</v>
      </c>
      <c r="R28" s="18">
        <v>58.109740387732472</v>
      </c>
      <c r="S28" s="18">
        <v>60.689139659846354</v>
      </c>
      <c r="T28" s="18">
        <v>57.982491782708188</v>
      </c>
      <c r="U28" s="18">
        <v>238.20888746216869</v>
      </c>
      <c r="V28" s="18">
        <v>58.248758176361605</v>
      </c>
      <c r="W28" s="18">
        <v>56.654524494222564</v>
      </c>
      <c r="X28" s="18">
        <v>72.161955188423136</v>
      </c>
      <c r="Y28" s="18">
        <v>72.603342546697306</v>
      </c>
      <c r="Z28" s="18">
        <f t="shared" si="1"/>
        <v>259.66858040570463</v>
      </c>
      <c r="AA28" s="18">
        <v>65.946104007228982</v>
      </c>
      <c r="AB28" s="18">
        <v>58.716818798135265</v>
      </c>
      <c r="AC28" s="18">
        <v>60.491531698011997</v>
      </c>
      <c r="AD28" s="18">
        <v>65.400795530543789</v>
      </c>
      <c r="AE28" s="18">
        <f t="shared" si="2"/>
        <v>250.55525003392006</v>
      </c>
      <c r="AF28" s="18">
        <v>74.236327998895064</v>
      </c>
      <c r="AG28" s="18">
        <v>82.659771392047418</v>
      </c>
      <c r="AH28" s="18">
        <v>88.198341741295806</v>
      </c>
      <c r="AI28" s="18">
        <v>77.52351382088392</v>
      </c>
      <c r="AJ28" s="18">
        <f t="shared" si="3"/>
        <v>322.61795495312219</v>
      </c>
      <c r="AK28" s="18">
        <v>76.910125788510996</v>
      </c>
      <c r="AL28" s="18">
        <v>84.836011322339289</v>
      </c>
      <c r="AM28" s="18">
        <v>90.881171849050702</v>
      </c>
      <c r="AN28" s="18">
        <v>85.704740243540996</v>
      </c>
      <c r="AO28" s="18">
        <f t="shared" si="4"/>
        <v>338.33204920344195</v>
      </c>
      <c r="AP28" s="18">
        <v>86.806305767120833</v>
      </c>
      <c r="AQ28" s="18">
        <v>86.820998766475341</v>
      </c>
      <c r="AR28" s="18">
        <v>98.108756445273045</v>
      </c>
      <c r="AS28" s="18">
        <v>81.037918568855474</v>
      </c>
      <c r="AT28" s="18">
        <f t="shared" si="5"/>
        <v>352.77397954772471</v>
      </c>
      <c r="AU28" s="18">
        <v>99.403463567019614</v>
      </c>
      <c r="AV28" s="18">
        <v>98.558031760315416</v>
      </c>
      <c r="AW28" s="18">
        <v>97.853976381985603</v>
      </c>
      <c r="AX28" s="18">
        <v>93.383330682197766</v>
      </c>
      <c r="AY28" s="18">
        <f t="shared" si="6"/>
        <v>389.19880239151837</v>
      </c>
      <c r="AZ28" s="18">
        <v>98.726450532176699</v>
      </c>
      <c r="BA28" s="18">
        <v>101.76456194380339</v>
      </c>
      <c r="BB28" s="18">
        <v>115.66404933610602</v>
      </c>
      <c r="BC28" s="18">
        <v>102.84892772357074</v>
      </c>
      <c r="BD28" s="18">
        <f t="shared" si="7"/>
        <v>419.00398953565684</v>
      </c>
      <c r="BE28" s="18">
        <v>99.22301761560044</v>
      </c>
    </row>
    <row r="29" spans="1:57" s="3" customFormat="1" ht="13.5" customHeight="1" x14ac:dyDescent="0.2">
      <c r="A29" s="13" t="s">
        <v>59</v>
      </c>
      <c r="B29" s="18">
        <v>15.359121656331432</v>
      </c>
      <c r="C29" s="18">
        <v>16.747955473612937</v>
      </c>
      <c r="D29" s="18">
        <v>16.094522708088931</v>
      </c>
      <c r="E29" s="18">
        <v>17.007363066233662</v>
      </c>
      <c r="F29" s="18">
        <v>65.208962904266969</v>
      </c>
      <c r="G29" s="18">
        <v>18.529334854668633</v>
      </c>
      <c r="H29" s="18">
        <v>17.522756469253103</v>
      </c>
      <c r="I29" s="18">
        <v>22.951656711558588</v>
      </c>
      <c r="J29" s="18">
        <v>21.293321627434775</v>
      </c>
      <c r="K29" s="18">
        <f t="shared" si="0"/>
        <v>80.297069662915106</v>
      </c>
      <c r="L29" s="18">
        <v>22.593316449724444</v>
      </c>
      <c r="M29" s="18">
        <v>23.779991280734386</v>
      </c>
      <c r="N29" s="18">
        <v>22.854724962826896</v>
      </c>
      <c r="O29" s="18">
        <v>21.277086720338726</v>
      </c>
      <c r="P29" s="18">
        <v>90.505119413624456</v>
      </c>
      <c r="Q29" s="18">
        <v>23.973713084309122</v>
      </c>
      <c r="R29" s="18">
        <v>21.658351614736038</v>
      </c>
      <c r="S29" s="18">
        <v>21.781382422455916</v>
      </c>
      <c r="T29" s="18">
        <v>26.533006328844621</v>
      </c>
      <c r="U29" s="18">
        <v>93.9464534503457</v>
      </c>
      <c r="V29" s="18">
        <v>21.598941906612708</v>
      </c>
      <c r="W29" s="18">
        <v>24.099506084132354</v>
      </c>
      <c r="X29" s="18">
        <v>22.585360578842671</v>
      </c>
      <c r="Y29" s="18">
        <v>33.039130857728168</v>
      </c>
      <c r="Z29" s="18">
        <f t="shared" si="1"/>
        <v>101.3229394273159</v>
      </c>
      <c r="AA29" s="18">
        <v>20.594024214654304</v>
      </c>
      <c r="AB29" s="18">
        <v>21.311690675286531</v>
      </c>
      <c r="AC29" s="18">
        <v>27.156227692779616</v>
      </c>
      <c r="AD29" s="18">
        <v>22.343613094461276</v>
      </c>
      <c r="AE29" s="18">
        <f t="shared" si="2"/>
        <v>91.405555677181738</v>
      </c>
      <c r="AF29" s="18">
        <v>20.852122387283046</v>
      </c>
      <c r="AG29" s="18">
        <v>18.571916826862434</v>
      </c>
      <c r="AH29" s="18">
        <v>23.132073290241816</v>
      </c>
      <c r="AI29" s="18">
        <v>24.238956051715171</v>
      </c>
      <c r="AJ29" s="18">
        <f t="shared" si="3"/>
        <v>86.795068556102478</v>
      </c>
      <c r="AK29" s="18">
        <v>23.258065081214262</v>
      </c>
      <c r="AL29" s="18">
        <v>19.964114301256533</v>
      </c>
      <c r="AM29" s="18">
        <v>20.953185110235442</v>
      </c>
      <c r="AN29" s="18">
        <v>21.118569467199805</v>
      </c>
      <c r="AO29" s="18">
        <f t="shared" si="4"/>
        <v>85.293933959906042</v>
      </c>
      <c r="AP29" s="18">
        <v>20.733868514461221</v>
      </c>
      <c r="AQ29" s="18">
        <v>20.317904212510257</v>
      </c>
      <c r="AR29" s="18">
        <v>85.765217755396151</v>
      </c>
      <c r="AS29" s="18">
        <v>20.19502550139271</v>
      </c>
      <c r="AT29" s="18">
        <f t="shared" si="5"/>
        <v>147.01201598376034</v>
      </c>
      <c r="AU29" s="18">
        <v>19.680776852758399</v>
      </c>
      <c r="AV29" s="18">
        <v>21.828642655727066</v>
      </c>
      <c r="AW29" s="18">
        <v>20.798867118087927</v>
      </c>
      <c r="AX29" s="18">
        <v>69.739023545720414</v>
      </c>
      <c r="AY29" s="18">
        <f t="shared" si="6"/>
        <v>132.04731017229381</v>
      </c>
      <c r="AZ29" s="18">
        <v>22.020507257708054</v>
      </c>
      <c r="BA29" s="18">
        <v>22.343248927093072</v>
      </c>
      <c r="BB29" s="18">
        <v>24.578348299128024</v>
      </c>
      <c r="BC29" s="18">
        <v>25.880368712322547</v>
      </c>
      <c r="BD29" s="18">
        <f t="shared" si="7"/>
        <v>94.822473196251693</v>
      </c>
      <c r="BE29" s="18">
        <v>24.326635099716707</v>
      </c>
    </row>
    <row r="30" spans="1:57" s="3" customFormat="1" ht="13.5" customHeight="1" x14ac:dyDescent="0.2">
      <c r="A30" s="9" t="s">
        <v>3</v>
      </c>
      <c r="B30" s="18">
        <v>45.471046039999997</v>
      </c>
      <c r="C30" s="18">
        <v>20.38028143</v>
      </c>
      <c r="D30" s="18">
        <v>0.88500000000000001</v>
      </c>
      <c r="E30" s="18">
        <v>21.132200000000001</v>
      </c>
      <c r="F30" s="18">
        <v>87.868527470000004</v>
      </c>
      <c r="G30" s="18">
        <v>1.2589999999999999</v>
      </c>
      <c r="H30" s="18">
        <v>12.79</v>
      </c>
      <c r="I30" s="18">
        <v>2.4861243700000002</v>
      </c>
      <c r="J30" s="18">
        <v>0.65012165999999993</v>
      </c>
      <c r="K30" s="18">
        <f t="shared" si="0"/>
        <v>17.185246029999998</v>
      </c>
      <c r="L30" s="18">
        <v>4.9539999999999997</v>
      </c>
      <c r="M30" s="18">
        <v>4.5470000000000006</v>
      </c>
      <c r="N30" s="18">
        <v>15.506</v>
      </c>
      <c r="O30" s="18">
        <v>40.945</v>
      </c>
      <c r="P30" s="18">
        <v>65.951999999999998</v>
      </c>
      <c r="Q30" s="18">
        <v>16.012</v>
      </c>
      <c r="R30" s="18">
        <v>2.875</v>
      </c>
      <c r="S30" s="18">
        <v>9.8550000000000004</v>
      </c>
      <c r="T30" s="18">
        <v>3.4340000000000002</v>
      </c>
      <c r="U30" s="18">
        <v>32.176000000000002</v>
      </c>
      <c r="V30" s="18">
        <v>18.254243349999999</v>
      </c>
      <c r="W30" s="18">
        <v>0.79233072999999998</v>
      </c>
      <c r="X30" s="18">
        <v>11.853999999999999</v>
      </c>
      <c r="Y30" s="18">
        <v>20.533814490000001</v>
      </c>
      <c r="Z30" s="18">
        <f t="shared" si="1"/>
        <v>51.434388569999996</v>
      </c>
      <c r="AA30" s="18">
        <v>3.8006601500000001</v>
      </c>
      <c r="AB30" s="18">
        <v>2.439657</v>
      </c>
      <c r="AC30" s="18">
        <v>1.91900973</v>
      </c>
      <c r="AD30" s="18">
        <v>12.51979933</v>
      </c>
      <c r="AE30" s="18">
        <f t="shared" si="2"/>
        <v>20.67912621</v>
      </c>
      <c r="AF30" s="18">
        <v>3.2890000000000001</v>
      </c>
      <c r="AG30" s="18">
        <v>1.5069999999999999</v>
      </c>
      <c r="AH30" s="18">
        <v>14.214</v>
      </c>
      <c r="AI30" s="18">
        <v>9.5370000000000008</v>
      </c>
      <c r="AJ30" s="18">
        <f t="shared" si="3"/>
        <v>28.547000000000004</v>
      </c>
      <c r="AK30" s="18">
        <v>1.9330000000000001</v>
      </c>
      <c r="AL30" s="18">
        <v>4.2040000000000006</v>
      </c>
      <c r="AM30" s="18">
        <v>14.12</v>
      </c>
      <c r="AN30" s="18">
        <v>462.62</v>
      </c>
      <c r="AO30" s="18">
        <f t="shared" si="4"/>
        <v>482.87700000000001</v>
      </c>
      <c r="AP30" s="18">
        <v>12.24788992</v>
      </c>
      <c r="AQ30" s="18">
        <v>11.913562300000001</v>
      </c>
      <c r="AR30" s="18">
        <v>18.788238490000001</v>
      </c>
      <c r="AS30" s="18">
        <v>15.930008360000002</v>
      </c>
      <c r="AT30" s="18">
        <f t="shared" si="5"/>
        <v>58.879699070000001</v>
      </c>
      <c r="AU30" s="18">
        <v>26.550999999999998</v>
      </c>
      <c r="AV30" s="18">
        <v>11.15</v>
      </c>
      <c r="AW30" s="18">
        <v>10.72693722</v>
      </c>
      <c r="AX30" s="18">
        <v>1.86856358</v>
      </c>
      <c r="AY30" s="18">
        <f t="shared" si="6"/>
        <v>50.296500800000004</v>
      </c>
      <c r="AZ30" s="18">
        <v>3.9113959999999999</v>
      </c>
      <c r="BA30" s="18">
        <v>4.3593000000000002</v>
      </c>
      <c r="BB30" s="18">
        <v>3.22106366</v>
      </c>
      <c r="BC30" s="18">
        <v>1.2471000000000001</v>
      </c>
      <c r="BD30" s="18">
        <f t="shared" si="7"/>
        <v>12.738859660000001</v>
      </c>
      <c r="BE30" s="18">
        <v>33.637542439999997</v>
      </c>
    </row>
    <row r="31" spans="1:57" s="10" customFormat="1" ht="13.5" customHeight="1" x14ac:dyDescent="0.2">
      <c r="A31" s="13" t="s">
        <v>13</v>
      </c>
      <c r="B31" s="18">
        <v>45.471046039999997</v>
      </c>
      <c r="C31" s="18">
        <v>20.38028143</v>
      </c>
      <c r="D31" s="18">
        <v>0.88500000000000001</v>
      </c>
      <c r="E31" s="18">
        <v>21.132200000000001</v>
      </c>
      <c r="F31" s="15">
        <v>87.868527470000004</v>
      </c>
      <c r="G31" s="18">
        <v>1.2589999999999999</v>
      </c>
      <c r="H31" s="18">
        <v>12.79</v>
      </c>
      <c r="I31" s="18">
        <v>2.4861243700000002</v>
      </c>
      <c r="J31" s="18">
        <v>0.65012165999999993</v>
      </c>
      <c r="K31" s="15">
        <f t="shared" si="0"/>
        <v>17.185246029999998</v>
      </c>
      <c r="L31" s="18">
        <v>4.9539999999999997</v>
      </c>
      <c r="M31" s="18">
        <v>4.5470000000000006</v>
      </c>
      <c r="N31" s="18">
        <v>15.506</v>
      </c>
      <c r="O31" s="18">
        <v>40.945</v>
      </c>
      <c r="P31" s="18">
        <v>65.951999999999998</v>
      </c>
      <c r="Q31" s="18">
        <v>16.012</v>
      </c>
      <c r="R31" s="18">
        <v>2.875</v>
      </c>
      <c r="S31" s="18">
        <v>9.8550000000000004</v>
      </c>
      <c r="T31" s="18">
        <v>3.4340000000000002</v>
      </c>
      <c r="U31" s="18">
        <v>32.176000000000002</v>
      </c>
      <c r="V31" s="18">
        <v>18.254243349999999</v>
      </c>
      <c r="W31" s="18">
        <v>0.79233072999999998</v>
      </c>
      <c r="X31" s="18">
        <v>11.853999999999999</v>
      </c>
      <c r="Y31" s="18">
        <v>20.533814490000001</v>
      </c>
      <c r="Z31" s="18">
        <f t="shared" si="1"/>
        <v>51.434388569999996</v>
      </c>
      <c r="AA31" s="18">
        <v>3.8006601500000001</v>
      </c>
      <c r="AB31" s="18">
        <v>2.439657</v>
      </c>
      <c r="AC31" s="18">
        <v>1.91900973</v>
      </c>
      <c r="AD31" s="18">
        <v>12.51979933</v>
      </c>
      <c r="AE31" s="18">
        <f t="shared" si="2"/>
        <v>20.67912621</v>
      </c>
      <c r="AF31" s="18">
        <v>3.2890000000000001</v>
      </c>
      <c r="AG31" s="18">
        <v>1.5069999999999999</v>
      </c>
      <c r="AH31" s="18">
        <v>14.214</v>
      </c>
      <c r="AI31" s="18">
        <v>9.5370000000000008</v>
      </c>
      <c r="AJ31" s="18">
        <f t="shared" si="3"/>
        <v>28.547000000000004</v>
      </c>
      <c r="AK31" s="18">
        <v>1.9330000000000001</v>
      </c>
      <c r="AL31" s="18">
        <v>4.2040000000000006</v>
      </c>
      <c r="AM31" s="18">
        <v>14.12</v>
      </c>
      <c r="AN31" s="18">
        <v>531.72</v>
      </c>
      <c r="AO31" s="18">
        <f t="shared" si="4"/>
        <v>551.97699999999998</v>
      </c>
      <c r="AP31" s="18">
        <v>12.24788992</v>
      </c>
      <c r="AQ31" s="18">
        <v>11.913562300000001</v>
      </c>
      <c r="AR31" s="18">
        <v>18.788238490000001</v>
      </c>
      <c r="AS31" s="18">
        <v>15.930008360000002</v>
      </c>
      <c r="AT31" s="18">
        <f t="shared" si="5"/>
        <v>58.879699070000001</v>
      </c>
      <c r="AU31" s="18">
        <v>26.550999999999998</v>
      </c>
      <c r="AV31" s="18">
        <v>11.15</v>
      </c>
      <c r="AW31" s="18">
        <v>10.72693722</v>
      </c>
      <c r="AX31" s="18">
        <v>1.86856358</v>
      </c>
      <c r="AY31" s="18">
        <f t="shared" si="6"/>
        <v>50.296500800000004</v>
      </c>
      <c r="AZ31" s="18">
        <v>3.9113959999999999</v>
      </c>
      <c r="BA31" s="18">
        <v>4.3593000000000002</v>
      </c>
      <c r="BB31" s="18">
        <v>3.22106366</v>
      </c>
      <c r="BC31" s="18">
        <v>1.2471000000000001</v>
      </c>
      <c r="BD31" s="18">
        <f t="shared" si="7"/>
        <v>12.738859660000001</v>
      </c>
      <c r="BE31" s="18">
        <v>33.637542439999997</v>
      </c>
    </row>
    <row r="32" spans="1:57" s="3" customFormat="1" ht="13.5" customHeight="1" x14ac:dyDescent="0.2">
      <c r="A32" s="13" t="s">
        <v>14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f t="shared" si="0"/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f t="shared" si="1"/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f t="shared" si="2"/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f t="shared" si="3"/>
        <v>0</v>
      </c>
      <c r="AK32" s="18">
        <v>0</v>
      </c>
      <c r="AL32" s="18">
        <v>0</v>
      </c>
      <c r="AM32" s="18">
        <v>0</v>
      </c>
      <c r="AN32" s="18">
        <v>69.099999999999994</v>
      </c>
      <c r="AO32" s="18">
        <f t="shared" si="4"/>
        <v>69.099999999999994</v>
      </c>
      <c r="AP32" s="18">
        <v>0</v>
      </c>
      <c r="AQ32" s="18">
        <v>0</v>
      </c>
      <c r="AR32" s="18">
        <v>0</v>
      </c>
      <c r="AS32" s="18">
        <v>0</v>
      </c>
      <c r="AT32" s="18">
        <f t="shared" si="5"/>
        <v>0</v>
      </c>
      <c r="AU32" s="18">
        <v>0</v>
      </c>
      <c r="AV32" s="18">
        <v>0</v>
      </c>
      <c r="AW32" s="18">
        <v>0</v>
      </c>
      <c r="AX32" s="18">
        <v>0</v>
      </c>
      <c r="AY32" s="18">
        <f t="shared" si="6"/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f t="shared" si="7"/>
        <v>0</v>
      </c>
      <c r="BE32" s="18">
        <v>0</v>
      </c>
    </row>
    <row r="33" spans="1:57" s="3" customFormat="1" ht="13.5" customHeight="1" x14ac:dyDescent="0.2">
      <c r="A33" s="46" t="s">
        <v>113</v>
      </c>
      <c r="B33" s="18">
        <v>-41.266476370788951</v>
      </c>
      <c r="C33" s="18">
        <v>-12.170689866860585</v>
      </c>
      <c r="D33" s="18">
        <v>-175.40696899000369</v>
      </c>
      <c r="E33" s="18">
        <v>-120.56003260613105</v>
      </c>
      <c r="F33" s="18">
        <v>-349.4041678337843</v>
      </c>
      <c r="G33" s="18">
        <v>10.713521302693856</v>
      </c>
      <c r="H33" s="18">
        <v>-135.27994860509608</v>
      </c>
      <c r="I33" s="18">
        <v>-13.197624106185089</v>
      </c>
      <c r="J33" s="18">
        <v>-46.7129977344201</v>
      </c>
      <c r="K33" s="18">
        <f t="shared" ref="K33" si="20">K34-K35</f>
        <v>-184.47704914300741</v>
      </c>
      <c r="L33" s="18">
        <v>-3.3965384515622787</v>
      </c>
      <c r="M33" s="18">
        <v>-69.516409727233878</v>
      </c>
      <c r="N33" s="18">
        <v>-109.46651760885811</v>
      </c>
      <c r="O33" s="18">
        <v>75.33304831379624</v>
      </c>
      <c r="P33" s="18">
        <v>-106.8511098823025</v>
      </c>
      <c r="Q33" s="18">
        <v>-48.42111055620645</v>
      </c>
      <c r="R33" s="18">
        <v>-79.488340291245606</v>
      </c>
      <c r="S33" s="18">
        <v>-52.808076352649131</v>
      </c>
      <c r="T33" s="18">
        <v>78.359607922041334</v>
      </c>
      <c r="U33" s="18">
        <v>-102.35791927805984</v>
      </c>
      <c r="V33" s="18">
        <v>27.740876054420355</v>
      </c>
      <c r="W33" s="18">
        <v>-76.919709816400172</v>
      </c>
      <c r="X33" s="18">
        <v>-85.665381712325285</v>
      </c>
      <c r="Y33" s="18">
        <v>-68.952222030658277</v>
      </c>
      <c r="Z33" s="18">
        <f t="shared" ref="Z33" si="21">Z34-Z35</f>
        <v>-203.79643750496339</v>
      </c>
      <c r="AA33" s="18">
        <v>6.6878624867172363</v>
      </c>
      <c r="AB33" s="18">
        <v>-67.237652592852442</v>
      </c>
      <c r="AC33" s="18">
        <v>-148.90917669273679</v>
      </c>
      <c r="AD33" s="18">
        <v>-61.220935427895938</v>
      </c>
      <c r="AE33" s="18">
        <f t="shared" ref="AE33" si="22">AE34-AE35</f>
        <v>-270.67990222676792</v>
      </c>
      <c r="AF33" s="18">
        <v>5.761397882229943</v>
      </c>
      <c r="AG33" s="18">
        <v>-124.83691235169698</v>
      </c>
      <c r="AH33" s="18">
        <v>-158.67735012180299</v>
      </c>
      <c r="AI33" s="18">
        <v>-59.942836848898253</v>
      </c>
      <c r="AJ33" s="18">
        <f t="shared" si="3"/>
        <v>-337.69570144016831</v>
      </c>
      <c r="AK33" s="18">
        <v>-30.84607310206038</v>
      </c>
      <c r="AL33" s="18">
        <v>14.157712403813818</v>
      </c>
      <c r="AM33" s="18">
        <v>-140.88659496995379</v>
      </c>
      <c r="AN33" s="18">
        <v>256.23559711215739</v>
      </c>
      <c r="AO33" s="18">
        <f t="shared" si="4"/>
        <v>98.660641443957047</v>
      </c>
      <c r="AP33" s="18">
        <v>-55.50902096667285</v>
      </c>
      <c r="AQ33" s="18">
        <v>-74.213896713964175</v>
      </c>
      <c r="AR33" s="18">
        <v>-192.9909749499887</v>
      </c>
      <c r="AS33" s="18">
        <v>-52.670307254063154</v>
      </c>
      <c r="AT33" s="18">
        <f t="shared" si="5"/>
        <v>-375.38419988468888</v>
      </c>
      <c r="AU33" s="18">
        <v>78.928503320023339</v>
      </c>
      <c r="AV33" s="18">
        <v>-99.427310847733921</v>
      </c>
      <c r="AW33" s="18">
        <v>-76.454393509704829</v>
      </c>
      <c r="AX33" s="18">
        <v>24.354769937488072</v>
      </c>
      <c r="AY33" s="18">
        <f t="shared" si="6"/>
        <v>-72.598431099927339</v>
      </c>
      <c r="AZ33" s="18">
        <v>128.8305106990432</v>
      </c>
      <c r="BA33" s="18">
        <v>-108.29454534825052</v>
      </c>
      <c r="BB33" s="18">
        <v>-117.17659336125689</v>
      </c>
      <c r="BC33" s="18">
        <v>-67.537296704039676</v>
      </c>
      <c r="BD33" s="18">
        <f t="shared" si="7"/>
        <v>-164.17792471450389</v>
      </c>
      <c r="BE33" s="18">
        <v>60.633972256126093</v>
      </c>
    </row>
    <row r="34" spans="1:57" s="10" customFormat="1" ht="13.5" customHeight="1" x14ac:dyDescent="0.2">
      <c r="A34" s="47" t="s">
        <v>115</v>
      </c>
      <c r="B34" s="18">
        <v>74.327556932247788</v>
      </c>
      <c r="C34" s="18">
        <v>12.535802586842038</v>
      </c>
      <c r="D34" s="18">
        <v>-59.556342650915383</v>
      </c>
      <c r="E34" s="18">
        <v>29.360908514725164</v>
      </c>
      <c r="F34" s="15">
        <v>56.667925382899611</v>
      </c>
      <c r="G34" s="18">
        <v>76.700037128961995</v>
      </c>
      <c r="H34" s="18">
        <v>-6.0786229446943043</v>
      </c>
      <c r="I34" s="18">
        <v>-61.199853029394944</v>
      </c>
      <c r="J34" s="18">
        <v>11.554123728075291</v>
      </c>
      <c r="K34" s="15">
        <f t="shared" ref="K34:K35" si="23">K37+K40+K43+K46</f>
        <v>20.975684882948038</v>
      </c>
      <c r="L34" s="18">
        <v>-5.4083784188270396</v>
      </c>
      <c r="M34" s="18">
        <v>0.29786887367803871</v>
      </c>
      <c r="N34" s="18">
        <v>-52.208692074651999</v>
      </c>
      <c r="O34" s="18">
        <v>-5.3426750313007441</v>
      </c>
      <c r="P34" s="18">
        <v>-62.66187665110175</v>
      </c>
      <c r="Q34" s="18">
        <v>0.64450765145726607</v>
      </c>
      <c r="R34" s="18">
        <v>12.535802586842038</v>
      </c>
      <c r="S34" s="18">
        <v>-59.556342650915383</v>
      </c>
      <c r="T34" s="18">
        <v>29.360908514725164</v>
      </c>
      <c r="U34" s="18">
        <v>-17.053314679279513</v>
      </c>
      <c r="V34" s="18">
        <v>74.845712470813936</v>
      </c>
      <c r="W34" s="18">
        <v>-2.2820839217156532</v>
      </c>
      <c r="X34" s="18">
        <v>-28.720821055278329</v>
      </c>
      <c r="Y34" s="18">
        <v>-7.8625798275675027</v>
      </c>
      <c r="Z34" s="18">
        <f t="shared" ref="Z34:Z35" si="24">Z37+Z40+Z43+Z46</f>
        <v>35.980227666252468</v>
      </c>
      <c r="AA34" s="18">
        <v>77.080472476382923</v>
      </c>
      <c r="AB34" s="18">
        <v>-22.842699652372868</v>
      </c>
      <c r="AC34" s="18">
        <v>-58.499721791423248</v>
      </c>
      <c r="AD34" s="18">
        <v>-8.6740846685890673</v>
      </c>
      <c r="AE34" s="18">
        <f t="shared" ref="AE34:AE35" si="25">AE37+AE40+AE43+AE46</f>
        <v>-12.93603363600225</v>
      </c>
      <c r="AF34" s="18">
        <v>81.285910330819092</v>
      </c>
      <c r="AG34" s="18">
        <v>-56.776305046493952</v>
      </c>
      <c r="AH34" s="18">
        <v>45.83668624343688</v>
      </c>
      <c r="AI34" s="18">
        <v>1.2373014626558865</v>
      </c>
      <c r="AJ34" s="18">
        <f t="shared" si="3"/>
        <v>71.583592990417912</v>
      </c>
      <c r="AK34" s="18">
        <v>42.935413685799062</v>
      </c>
      <c r="AL34" s="18">
        <v>144.26744926775785</v>
      </c>
      <c r="AM34" s="18">
        <v>66.87521310184556</v>
      </c>
      <c r="AN34" s="18">
        <v>75.526427262068481</v>
      </c>
      <c r="AO34" s="18">
        <f t="shared" si="4"/>
        <v>329.60450331747097</v>
      </c>
      <c r="AP34" s="18">
        <v>38.696809983044929</v>
      </c>
      <c r="AQ34" s="18">
        <v>8.0597970746524812</v>
      </c>
      <c r="AR34" s="18">
        <v>-105.53082668374478</v>
      </c>
      <c r="AS34" s="18">
        <v>-8.351431216112811</v>
      </c>
      <c r="AT34" s="18">
        <f t="shared" si="5"/>
        <v>-67.125650842160184</v>
      </c>
      <c r="AU34" s="18">
        <v>147.61203933270929</v>
      </c>
      <c r="AV34" s="18">
        <v>39.292381685030946</v>
      </c>
      <c r="AW34" s="18">
        <v>-46.946165080447855</v>
      </c>
      <c r="AX34" s="18">
        <v>49.185661061096248</v>
      </c>
      <c r="AY34" s="18">
        <f t="shared" si="6"/>
        <v>189.14391699838862</v>
      </c>
      <c r="AZ34" s="18">
        <v>210.59224437454091</v>
      </c>
      <c r="BA34" s="18">
        <v>94.545206437905989</v>
      </c>
      <c r="BB34" s="18">
        <v>-67.078782305948764</v>
      </c>
      <c r="BC34" s="18">
        <v>12.546337236036452</v>
      </c>
      <c r="BD34" s="18">
        <f t="shared" si="7"/>
        <v>250.60500574253459</v>
      </c>
      <c r="BE34" s="18">
        <v>135.52536679031729</v>
      </c>
    </row>
    <row r="35" spans="1:57" s="10" customFormat="1" ht="13.5" customHeight="1" x14ac:dyDescent="0.2">
      <c r="A35" s="47" t="s">
        <v>123</v>
      </c>
      <c r="B35" s="18">
        <v>115.59403330303675</v>
      </c>
      <c r="C35" s="18">
        <v>92.024142878087645</v>
      </c>
      <c r="D35" s="18">
        <v>-9.989710384180885</v>
      </c>
      <c r="E35" s="18">
        <v>-43.43458806773134</v>
      </c>
      <c r="F35" s="15">
        <v>154.19387772921218</v>
      </c>
      <c r="G35" s="18">
        <v>65.986515826268146</v>
      </c>
      <c r="H35" s="18">
        <v>129.20132566040178</v>
      </c>
      <c r="I35" s="18">
        <v>-48.002228923209856</v>
      </c>
      <c r="J35" s="18">
        <v>58.267121462495389</v>
      </c>
      <c r="K35" s="15">
        <f t="shared" si="23"/>
        <v>205.45273402595544</v>
      </c>
      <c r="L35" s="18">
        <v>-2.0118399672647627</v>
      </c>
      <c r="M35" s="18">
        <v>69.814278600911933</v>
      </c>
      <c r="N35" s="18">
        <v>57.257825534206106</v>
      </c>
      <c r="O35" s="18">
        <v>-80.871030936652531</v>
      </c>
      <c r="P35" s="18">
        <v>44.189233231200738</v>
      </c>
      <c r="Q35" s="18">
        <v>49.065618207663711</v>
      </c>
      <c r="R35" s="18">
        <v>92.024142878087645</v>
      </c>
      <c r="S35" s="18">
        <v>-9.989710384180885</v>
      </c>
      <c r="T35" s="18">
        <v>-43.43458806773134</v>
      </c>
      <c r="U35" s="18">
        <v>85.30460459878033</v>
      </c>
      <c r="V35" s="18">
        <v>47.104836416393596</v>
      </c>
      <c r="W35" s="18">
        <v>74.637625894684533</v>
      </c>
      <c r="X35" s="18">
        <v>56.944560657046956</v>
      </c>
      <c r="Y35" s="18">
        <v>61.089642203090769</v>
      </c>
      <c r="Z35" s="18">
        <f t="shared" si="24"/>
        <v>239.77666517121585</v>
      </c>
      <c r="AA35" s="18">
        <v>70.392609989665686</v>
      </c>
      <c r="AB35" s="18">
        <v>44.39495294047957</v>
      </c>
      <c r="AC35" s="18">
        <v>90.409454901313552</v>
      </c>
      <c r="AD35" s="18">
        <v>52.546850759306864</v>
      </c>
      <c r="AE35" s="18">
        <f t="shared" si="25"/>
        <v>257.74386859076566</v>
      </c>
      <c r="AF35" s="18">
        <v>75.524512448589149</v>
      </c>
      <c r="AG35" s="18">
        <v>68.060607305203021</v>
      </c>
      <c r="AH35" s="18">
        <v>204.51403636523986</v>
      </c>
      <c r="AI35" s="18">
        <v>61.180138311554138</v>
      </c>
      <c r="AJ35" s="18">
        <f t="shared" si="3"/>
        <v>409.27929443058616</v>
      </c>
      <c r="AK35" s="18">
        <v>73.78148678785945</v>
      </c>
      <c r="AL35" s="18">
        <v>130.10973686394402</v>
      </c>
      <c r="AM35" s="18">
        <v>207.76180807179935</v>
      </c>
      <c r="AN35" s="18">
        <v>-180.70916985008898</v>
      </c>
      <c r="AO35" s="18">
        <f t="shared" si="4"/>
        <v>230.94386187351381</v>
      </c>
      <c r="AP35" s="18">
        <v>94.205830949717779</v>
      </c>
      <c r="AQ35" s="18">
        <v>82.273693788616654</v>
      </c>
      <c r="AR35" s="18">
        <v>87.460148266243934</v>
      </c>
      <c r="AS35" s="18">
        <v>44.318876037950346</v>
      </c>
      <c r="AT35" s="18">
        <f t="shared" si="5"/>
        <v>308.25854904252873</v>
      </c>
      <c r="AU35" s="18">
        <v>68.683536012685963</v>
      </c>
      <c r="AV35" s="18">
        <v>138.71969253276487</v>
      </c>
      <c r="AW35" s="18">
        <v>29.508228429256981</v>
      </c>
      <c r="AX35" s="18">
        <v>24.830891123608168</v>
      </c>
      <c r="AY35" s="18">
        <f t="shared" si="6"/>
        <v>261.74234809831597</v>
      </c>
      <c r="AZ35" s="18">
        <v>81.761733675497737</v>
      </c>
      <c r="BA35" s="18">
        <v>202.83975178615651</v>
      </c>
      <c r="BB35" s="18">
        <v>50.097811055308135</v>
      </c>
      <c r="BC35" s="18">
        <v>80.083633940076112</v>
      </c>
      <c r="BD35" s="18">
        <f t="shared" si="7"/>
        <v>414.78293045703845</v>
      </c>
      <c r="BE35" s="18">
        <v>74.891394534191193</v>
      </c>
    </row>
    <row r="36" spans="1:57" s="3" customFormat="1" ht="13.5" customHeight="1" x14ac:dyDescent="0.2">
      <c r="A36" s="16" t="s">
        <v>114</v>
      </c>
      <c r="B36" s="18">
        <v>-70.85718574837216</v>
      </c>
      <c r="C36" s="18">
        <v>-69.60018657204364</v>
      </c>
      <c r="D36" s="18">
        <v>-59.183863987470119</v>
      </c>
      <c r="E36" s="18">
        <v>-100.37709675793465</v>
      </c>
      <c r="F36" s="18">
        <v>-300.01833306582057</v>
      </c>
      <c r="G36" s="18">
        <v>-48.456279326812528</v>
      </c>
      <c r="H36" s="18">
        <v>-97.453696720037456</v>
      </c>
      <c r="I36" s="18">
        <v>64.797122232154379</v>
      </c>
      <c r="J36" s="18">
        <v>-47.177010435702186</v>
      </c>
      <c r="K36" s="18">
        <f t="shared" si="0"/>
        <v>-128.28986425039778</v>
      </c>
      <c r="L36" s="18">
        <v>-38.535353285022659</v>
      </c>
      <c r="M36" s="18">
        <v>-85.272444680888967</v>
      </c>
      <c r="N36" s="18">
        <v>-40.094150801464565</v>
      </c>
      <c r="O36" s="18">
        <v>79.36474614917509</v>
      </c>
      <c r="P36" s="18">
        <v>-84.527202618201073</v>
      </c>
      <c r="Q36" s="18">
        <v>-47.515774494102637</v>
      </c>
      <c r="R36" s="18">
        <v>-69.307407294669673</v>
      </c>
      <c r="S36" s="18">
        <v>-4.5214378940146398</v>
      </c>
      <c r="T36" s="18">
        <v>72.999906287673411</v>
      </c>
      <c r="U36" s="18">
        <v>-48.34471339511353</v>
      </c>
      <c r="V36" s="18">
        <v>-78.310871936845089</v>
      </c>
      <c r="W36" s="18">
        <v>-47.772290340648112</v>
      </c>
      <c r="X36" s="18">
        <v>-73.808713216958949</v>
      </c>
      <c r="Y36" s="18">
        <v>-35.222473341662152</v>
      </c>
      <c r="Z36" s="18">
        <f t="shared" si="1"/>
        <v>-235.11434883611432</v>
      </c>
      <c r="AA36" s="18">
        <v>-43.893388705310279</v>
      </c>
      <c r="AB36" s="18">
        <v>-43.842852029031945</v>
      </c>
      <c r="AC36" s="18">
        <v>-60.571138364431718</v>
      </c>
      <c r="AD36" s="18">
        <v>-35.275990363072694</v>
      </c>
      <c r="AE36" s="18">
        <f t="shared" si="2"/>
        <v>-183.58336946184664</v>
      </c>
      <c r="AF36" s="18">
        <v>-39.184070932949872</v>
      </c>
      <c r="AG36" s="18">
        <v>-20.00825881539134</v>
      </c>
      <c r="AH36" s="18">
        <v>-41.36661987408764</v>
      </c>
      <c r="AI36" s="18">
        <v>-42.990293716297593</v>
      </c>
      <c r="AJ36" s="18">
        <f t="shared" si="3"/>
        <v>-143.54924333872646</v>
      </c>
      <c r="AK36" s="18">
        <v>-41.444903713368149</v>
      </c>
      <c r="AL36" s="18">
        <v>-94.699037461794276</v>
      </c>
      <c r="AM36" s="18">
        <v>-46.838695803601311</v>
      </c>
      <c r="AN36" s="18">
        <v>-64.934000718107228</v>
      </c>
      <c r="AO36" s="18">
        <f t="shared" si="4"/>
        <v>-247.91663769687094</v>
      </c>
      <c r="AP36" s="18">
        <v>-91.467400442172035</v>
      </c>
      <c r="AQ36" s="18">
        <v>-70.242588887030934</v>
      </c>
      <c r="AR36" s="18">
        <v>-66.404748681520218</v>
      </c>
      <c r="AS36" s="18">
        <v>-51.30037965046364</v>
      </c>
      <c r="AT36" s="18">
        <f t="shared" si="5"/>
        <v>-279.41511766118686</v>
      </c>
      <c r="AU36" s="18">
        <v>-58.054037455332754</v>
      </c>
      <c r="AV36" s="18">
        <v>-44.145789636454765</v>
      </c>
      <c r="AW36" s="18">
        <v>-33.861744968997471</v>
      </c>
      <c r="AX36" s="18">
        <v>108.49665472700684</v>
      </c>
      <c r="AY36" s="18">
        <f t="shared" si="6"/>
        <v>-27.564917333778141</v>
      </c>
      <c r="AZ36" s="18">
        <v>-66.880866987017725</v>
      </c>
      <c r="BA36" s="18">
        <v>-75.422917688789795</v>
      </c>
      <c r="BB36" s="18">
        <v>-54.404852267537528</v>
      </c>
      <c r="BC36" s="18">
        <v>-54.995769867851934</v>
      </c>
      <c r="BD36" s="18">
        <f t="shared" si="7"/>
        <v>-251.70440681119698</v>
      </c>
      <c r="BE36" s="18">
        <v>-57.800039141211521</v>
      </c>
    </row>
    <row r="37" spans="1:57" s="10" customFormat="1" ht="13.5" customHeight="1" x14ac:dyDescent="0.2">
      <c r="A37" s="43" t="s">
        <v>121</v>
      </c>
      <c r="B37" s="15">
        <v>0.2992686048</v>
      </c>
      <c r="C37" s="15">
        <v>0.68685944779999997</v>
      </c>
      <c r="D37" s="15">
        <v>0.20853557319999999</v>
      </c>
      <c r="E37" s="15">
        <v>4.2745639962000004</v>
      </c>
      <c r="F37" s="15">
        <v>5.469227622</v>
      </c>
      <c r="G37" s="15">
        <v>0.29102706239999998</v>
      </c>
      <c r="H37" s="15">
        <v>0.2420593566</v>
      </c>
      <c r="I37" s="15">
        <v>0.26076218550000002</v>
      </c>
      <c r="J37" s="15">
        <v>0.1459189414</v>
      </c>
      <c r="K37" s="15">
        <f t="shared" si="0"/>
        <v>0.93976754589999989</v>
      </c>
      <c r="L37" s="15">
        <v>1.6194497228000002</v>
      </c>
      <c r="M37" s="15">
        <v>1.1370077004000001</v>
      </c>
      <c r="N37" s="15">
        <v>0.47349444010000002</v>
      </c>
      <c r="O37" s="15">
        <v>0.20766750410000001</v>
      </c>
      <c r="P37" s="18">
        <v>3.4376193674000008</v>
      </c>
      <c r="Q37" s="18">
        <v>0.23582661360000001</v>
      </c>
      <c r="R37" s="18">
        <v>0.30097754939999999</v>
      </c>
      <c r="S37" s="18">
        <v>5.0827942900000006E-2</v>
      </c>
      <c r="T37" s="18">
        <v>5.7027466700000001E-2</v>
      </c>
      <c r="U37" s="18">
        <v>0.64465957260000006</v>
      </c>
      <c r="V37" s="18">
        <v>0.17591120579999997</v>
      </c>
      <c r="W37" s="18">
        <v>0</v>
      </c>
      <c r="X37" s="18">
        <v>0.6565998193</v>
      </c>
      <c r="Y37" s="18">
        <v>0.60423404820000015</v>
      </c>
      <c r="Z37" s="18">
        <f t="shared" si="1"/>
        <v>1.4367450733</v>
      </c>
      <c r="AA37" s="18">
        <v>0.48333394159999998</v>
      </c>
      <c r="AB37" s="18">
        <v>1.9143112084</v>
      </c>
      <c r="AC37" s="18">
        <v>1.0193172386</v>
      </c>
      <c r="AD37" s="18">
        <v>0.82015155630000003</v>
      </c>
      <c r="AE37" s="18">
        <f t="shared" si="2"/>
        <v>4.2371139448999999</v>
      </c>
      <c r="AF37" s="18">
        <v>3.7834454823999999</v>
      </c>
      <c r="AG37" s="18">
        <v>1.0543954651</v>
      </c>
      <c r="AH37" s="18">
        <v>4.2391318800000001E-2</v>
      </c>
      <c r="AI37" s="18">
        <v>3.9761513954000001</v>
      </c>
      <c r="AJ37" s="18">
        <f t="shared" si="3"/>
        <v>8.8563836617000007</v>
      </c>
      <c r="AK37" s="18">
        <v>5.6683954299999992E-2</v>
      </c>
      <c r="AL37" s="18">
        <v>0.56462178000000007</v>
      </c>
      <c r="AM37" s="18">
        <v>0.45304295999999999</v>
      </c>
      <c r="AN37" s="18">
        <v>2</v>
      </c>
      <c r="AO37" s="18">
        <f t="shared" si="4"/>
        <v>3.0743486943000002</v>
      </c>
      <c r="AP37" s="18">
        <v>0.5</v>
      </c>
      <c r="AQ37" s="18">
        <v>0</v>
      </c>
      <c r="AR37" s="18">
        <v>0.13741431999999998</v>
      </c>
      <c r="AS37" s="18">
        <v>1.76340326</v>
      </c>
      <c r="AT37" s="18">
        <f t="shared" si="5"/>
        <v>2.40081758</v>
      </c>
      <c r="AU37" s="18">
        <v>5.9434200000000005E-3</v>
      </c>
      <c r="AV37" s="18">
        <v>4.2339622800000001</v>
      </c>
      <c r="AW37" s="18">
        <v>0.26231346</v>
      </c>
      <c r="AX37" s="18">
        <v>7.9245600000000006E-3</v>
      </c>
      <c r="AY37" s="18">
        <f t="shared" si="6"/>
        <v>4.5101437200000003</v>
      </c>
      <c r="AZ37" s="18">
        <v>7.6834200000000007E-3</v>
      </c>
      <c r="BA37" s="18">
        <v>5.9434200000000005E-3</v>
      </c>
      <c r="BB37" s="18">
        <v>2.79</v>
      </c>
      <c r="BC37" s="18">
        <v>2.4184400000000004</v>
      </c>
      <c r="BD37" s="18">
        <f t="shared" si="7"/>
        <v>5.2220668400000001</v>
      </c>
      <c r="BE37" s="18">
        <v>0</v>
      </c>
    </row>
    <row r="38" spans="1:57" s="10" customFormat="1" ht="13.5" customHeight="1" x14ac:dyDescent="0.2">
      <c r="A38" s="43" t="s">
        <v>122</v>
      </c>
      <c r="B38" s="15">
        <v>71.156454353172165</v>
      </c>
      <c r="C38" s="15">
        <v>70.287046019843643</v>
      </c>
      <c r="D38" s="15">
        <v>59.392399560670121</v>
      </c>
      <c r="E38" s="15">
        <v>104.65166075413465</v>
      </c>
      <c r="F38" s="15">
        <v>305.48756068782058</v>
      </c>
      <c r="G38" s="15">
        <v>48.747306389212525</v>
      </c>
      <c r="H38" s="15">
        <v>97.695756076637451</v>
      </c>
      <c r="I38" s="15">
        <v>-64.53636004665438</v>
      </c>
      <c r="J38" s="15">
        <v>47.322929377102184</v>
      </c>
      <c r="K38" s="15">
        <f t="shared" si="0"/>
        <v>129.22963179629778</v>
      </c>
      <c r="L38" s="15">
        <v>40.154803007822657</v>
      </c>
      <c r="M38" s="15">
        <v>86.409452381288972</v>
      </c>
      <c r="N38" s="15">
        <v>40.567645241564563</v>
      </c>
      <c r="O38" s="15">
        <v>-79.157078645075089</v>
      </c>
      <c r="P38" s="18">
        <v>87.964821985601105</v>
      </c>
      <c r="Q38" s="15">
        <v>47.751601107702633</v>
      </c>
      <c r="R38" s="15">
        <v>69.608384844069676</v>
      </c>
      <c r="S38" s="15">
        <v>4.5722658369146396</v>
      </c>
      <c r="T38" s="18">
        <v>-72.942878820973405</v>
      </c>
      <c r="U38" s="18">
        <v>48.989372967713535</v>
      </c>
      <c r="V38" s="15">
        <v>78.486783142645095</v>
      </c>
      <c r="W38" s="15">
        <v>47.772290340648112</v>
      </c>
      <c r="X38" s="15">
        <v>74.465313036258948</v>
      </c>
      <c r="Y38" s="15">
        <v>35.82670738986215</v>
      </c>
      <c r="Z38" s="18">
        <f t="shared" si="1"/>
        <v>236.55109390941431</v>
      </c>
      <c r="AA38" s="15">
        <v>44.376722646910281</v>
      </c>
      <c r="AB38" s="15">
        <v>45.757163237431946</v>
      </c>
      <c r="AC38" s="15">
        <v>61.590455603031721</v>
      </c>
      <c r="AD38" s="15">
        <v>36.096141919372691</v>
      </c>
      <c r="AE38" s="18">
        <f t="shared" si="2"/>
        <v>187.82048340674663</v>
      </c>
      <c r="AF38" s="15">
        <v>42.96751641534987</v>
      </c>
      <c r="AG38" s="15">
        <v>21.062654280491341</v>
      </c>
      <c r="AH38" s="15">
        <v>41.40901119288764</v>
      </c>
      <c r="AI38" s="15">
        <v>46.966445111697595</v>
      </c>
      <c r="AJ38" s="18">
        <f t="shared" si="3"/>
        <v>152.40562700042645</v>
      </c>
      <c r="AK38" s="15">
        <v>41.501587667668147</v>
      </c>
      <c r="AL38" s="15">
        <v>95.263659241794272</v>
      </c>
      <c r="AM38" s="15">
        <v>47.291738763601309</v>
      </c>
      <c r="AN38" s="15">
        <v>66.934000718107228</v>
      </c>
      <c r="AO38" s="18">
        <f t="shared" si="4"/>
        <v>250.99098639117094</v>
      </c>
      <c r="AP38" s="15">
        <v>91.967400442172035</v>
      </c>
      <c r="AQ38" s="15">
        <v>70.242588887030934</v>
      </c>
      <c r="AR38" s="15">
        <v>66.542163001520223</v>
      </c>
      <c r="AS38" s="15">
        <v>53.063782910463637</v>
      </c>
      <c r="AT38" s="18">
        <f t="shared" si="5"/>
        <v>281.81593524118688</v>
      </c>
      <c r="AU38" s="15">
        <v>58.059980875332755</v>
      </c>
      <c r="AV38" s="15">
        <v>48.379751916454765</v>
      </c>
      <c r="AW38" s="15">
        <v>34.124058428997472</v>
      </c>
      <c r="AX38" s="15">
        <v>-108.48873016700684</v>
      </c>
      <c r="AY38" s="18">
        <f t="shared" si="6"/>
        <v>32.075061053778157</v>
      </c>
      <c r="AZ38" s="15">
        <v>66.888550407017732</v>
      </c>
      <c r="BA38" s="15">
        <v>75.428861108789789</v>
      </c>
      <c r="BB38" s="15">
        <v>57.194852267537527</v>
      </c>
      <c r="BC38" s="15">
        <v>57.41420986785193</v>
      </c>
      <c r="BD38" s="18">
        <f t="shared" si="7"/>
        <v>256.926473651197</v>
      </c>
      <c r="BE38" s="15">
        <v>57.800039141211521</v>
      </c>
    </row>
    <row r="39" spans="1:57" s="3" customFormat="1" ht="13.5" customHeight="1" x14ac:dyDescent="0.2">
      <c r="A39" s="16" t="s">
        <v>116</v>
      </c>
      <c r="B39" s="18">
        <v>2.1694806504211645E-4</v>
      </c>
      <c r="C39" s="18">
        <v>1.788237586326083E-4</v>
      </c>
      <c r="D39" s="18">
        <v>2.2117625327461511E-4</v>
      </c>
      <c r="E39" s="18">
        <v>2.4425844242602162E-4</v>
      </c>
      <c r="F39" s="18">
        <v>8.6120651937536151E-4</v>
      </c>
      <c r="G39" s="18">
        <v>2.5664118614977707E-4</v>
      </c>
      <c r="H39" s="18">
        <v>2.4819257592757722E-4</v>
      </c>
      <c r="I39" s="18">
        <v>2.8926016662459054E-4</v>
      </c>
      <c r="J39" s="18">
        <v>3.2271340538183159E-4</v>
      </c>
      <c r="K39" s="18">
        <f t="shared" si="0"/>
        <v>1.1168073340837763E-3</v>
      </c>
      <c r="L39" s="18">
        <v>3.3065559932186911E-4</v>
      </c>
      <c r="M39" s="18">
        <v>3.2043135577446965E-4</v>
      </c>
      <c r="N39" s="18">
        <v>3.2217641576801607E-4</v>
      </c>
      <c r="O39" s="18">
        <v>3.3650232598279726E-4</v>
      </c>
      <c r="P39" s="18">
        <v>1.3097656968471521E-3</v>
      </c>
      <c r="Q39" s="18">
        <v>3.3768409447826249E-4</v>
      </c>
      <c r="R39" s="18">
        <v>3.0702807625654664E-4</v>
      </c>
      <c r="S39" s="18">
        <v>3.0604436329423692E-4</v>
      </c>
      <c r="T39" s="18">
        <v>3.3836022403599327E-4</v>
      </c>
      <c r="U39" s="18">
        <v>1.2891167580650394E-3</v>
      </c>
      <c r="V39" s="18">
        <v>3.0569786502770459E-4</v>
      </c>
      <c r="W39" s="18">
        <v>3.0490279180124031E-4</v>
      </c>
      <c r="X39" s="18">
        <v>3.0506742166249069E-4</v>
      </c>
      <c r="Y39" s="18">
        <v>2.9950064078572674E-4</v>
      </c>
      <c r="Z39" s="18">
        <f t="shared" si="1"/>
        <v>1.2151687192771625E-3</v>
      </c>
      <c r="AA39" s="18">
        <v>-10.999699424798466</v>
      </c>
      <c r="AB39" s="18">
        <v>2.9518642948333216E-4</v>
      </c>
      <c r="AC39" s="18">
        <v>2.9417643873401868E-4</v>
      </c>
      <c r="AD39" s="18">
        <v>2.9168589200068487E-4</v>
      </c>
      <c r="AE39" s="18">
        <f t="shared" si="2"/>
        <v>-10.998818376038249</v>
      </c>
      <c r="AF39" s="18">
        <v>2.900262092367476</v>
      </c>
      <c r="AG39" s="18">
        <v>2.5851050741298239E-4</v>
      </c>
      <c r="AH39" s="18">
        <v>-15.899665595320576</v>
      </c>
      <c r="AI39" s="18">
        <v>3.4792736032102632E-4</v>
      </c>
      <c r="AJ39" s="18">
        <f t="shared" si="3"/>
        <v>-12.998797065085364</v>
      </c>
      <c r="AK39" s="18">
        <v>3.1094524487033085E-4</v>
      </c>
      <c r="AL39" s="18">
        <v>24.000282605328735</v>
      </c>
      <c r="AM39" s="18">
        <v>2.8378262663311167E-4</v>
      </c>
      <c r="AN39" s="18">
        <v>1105.8002976311345</v>
      </c>
      <c r="AO39" s="18">
        <f t="shared" si="4"/>
        <v>1129.8011749643347</v>
      </c>
      <c r="AP39" s="18">
        <v>2.9077993577804638E-4</v>
      </c>
      <c r="AQ39" s="18">
        <v>2.9167820469719325E-4</v>
      </c>
      <c r="AR39" s="18">
        <v>2.9554883983657764E-4</v>
      </c>
      <c r="AS39" s="18">
        <v>3.0821883247670023E-4</v>
      </c>
      <c r="AT39" s="18">
        <f t="shared" si="5"/>
        <v>1.1862258127885174E-3</v>
      </c>
      <c r="AU39" s="18">
        <v>2.8981021072224666E-4</v>
      </c>
      <c r="AV39" s="18">
        <v>2.8865217858360616E-4</v>
      </c>
      <c r="AW39" s="18">
        <v>2.928836977778325E-4</v>
      </c>
      <c r="AX39" s="18">
        <v>3.1535974537556192E-4</v>
      </c>
      <c r="AY39" s="18">
        <f t="shared" si="6"/>
        <v>1.1867058324592473E-3</v>
      </c>
      <c r="AZ39" s="18">
        <v>3.0771889309533939E-4</v>
      </c>
      <c r="BA39" s="18">
        <v>3.1133617142461653E-4</v>
      </c>
      <c r="BB39" s="18">
        <v>3.2110032899940823E-4</v>
      </c>
      <c r="BC39" s="18">
        <v>3.451066984123982E-4</v>
      </c>
      <c r="BD39" s="18">
        <f t="shared" si="7"/>
        <v>1.2852620919317622E-3</v>
      </c>
      <c r="BE39" s="18">
        <v>2.9434633730922077E-4</v>
      </c>
    </row>
    <row r="40" spans="1:57" s="10" customFormat="1" ht="13.5" customHeight="1" x14ac:dyDescent="0.2">
      <c r="A40" s="43" t="s">
        <v>121</v>
      </c>
      <c r="B40" s="15">
        <v>2.1694806504211645E-4</v>
      </c>
      <c r="C40" s="15">
        <v>1.788237586326083E-4</v>
      </c>
      <c r="D40" s="15">
        <v>2.2117625327461511E-4</v>
      </c>
      <c r="E40" s="15">
        <v>2.4425844242602162E-4</v>
      </c>
      <c r="F40" s="15">
        <v>8.6120651937536151E-4</v>
      </c>
      <c r="G40" s="15">
        <v>2.5664118614977707E-4</v>
      </c>
      <c r="H40" s="15">
        <v>2.4819257592757722E-4</v>
      </c>
      <c r="I40" s="15">
        <v>2.8926016662459054E-4</v>
      </c>
      <c r="J40" s="15">
        <v>3.2271340538183159E-4</v>
      </c>
      <c r="K40" s="15">
        <f t="shared" si="0"/>
        <v>1.1168073340837763E-3</v>
      </c>
      <c r="L40" s="15">
        <v>3.3065559932186911E-4</v>
      </c>
      <c r="M40" s="15">
        <v>3.2043135577446965E-4</v>
      </c>
      <c r="N40" s="15">
        <v>3.2217641576801607E-4</v>
      </c>
      <c r="O40" s="15">
        <v>3.3650232598279726E-4</v>
      </c>
      <c r="P40" s="18">
        <v>1.3097656968471521E-3</v>
      </c>
      <c r="Q40" s="15">
        <v>3.3768409447826249E-4</v>
      </c>
      <c r="R40" s="15">
        <v>3.0702807625654664E-4</v>
      </c>
      <c r="S40" s="15">
        <v>3.0604436329423692E-4</v>
      </c>
      <c r="T40" s="18">
        <v>3.3836022403599327E-4</v>
      </c>
      <c r="U40" s="18">
        <v>1.2891167580650394E-3</v>
      </c>
      <c r="V40" s="15">
        <v>3.0569786502770459E-4</v>
      </c>
      <c r="W40" s="15">
        <v>3.0490279180124031E-4</v>
      </c>
      <c r="X40" s="15">
        <v>3.0506742166249069E-4</v>
      </c>
      <c r="Y40" s="15">
        <v>2.9950064078572674E-4</v>
      </c>
      <c r="Z40" s="18">
        <f t="shared" si="1"/>
        <v>1.2151687192771625E-3</v>
      </c>
      <c r="AA40" s="15">
        <v>3.0057520153291105E-4</v>
      </c>
      <c r="AB40" s="15">
        <v>2.9518642948333216E-4</v>
      </c>
      <c r="AC40" s="15">
        <v>2.9417643873401868E-4</v>
      </c>
      <c r="AD40" s="15">
        <v>2.9168589200068487E-4</v>
      </c>
      <c r="AE40" s="18">
        <f t="shared" si="2"/>
        <v>1.1816239617509468E-3</v>
      </c>
      <c r="AF40" s="15">
        <v>2.6209236747608614E-4</v>
      </c>
      <c r="AG40" s="15">
        <v>2.5851050741298239E-4</v>
      </c>
      <c r="AH40" s="15">
        <v>3.3440467942488582E-4</v>
      </c>
      <c r="AI40" s="15">
        <v>3.4792736032102632E-4</v>
      </c>
      <c r="AJ40" s="18">
        <f t="shared" si="3"/>
        <v>1.2029349146349807E-3</v>
      </c>
      <c r="AK40" s="15">
        <v>3.1094524487033085E-4</v>
      </c>
      <c r="AL40" s="15">
        <v>2.8260532873366871E-4</v>
      </c>
      <c r="AM40" s="15">
        <v>2.8378262663311167E-4</v>
      </c>
      <c r="AN40" s="15">
        <v>2.9763113463835767E-4</v>
      </c>
      <c r="AO40" s="18">
        <f t="shared" si="4"/>
        <v>1.1749643348754691E-3</v>
      </c>
      <c r="AP40" s="15">
        <v>2.9077993577804638E-4</v>
      </c>
      <c r="AQ40" s="15">
        <v>2.9167820469719325E-4</v>
      </c>
      <c r="AR40" s="15">
        <v>2.9554883983657764E-4</v>
      </c>
      <c r="AS40" s="15">
        <v>3.0821883247670023E-4</v>
      </c>
      <c r="AT40" s="18">
        <f t="shared" si="5"/>
        <v>1.1862258127885174E-3</v>
      </c>
      <c r="AU40" s="15">
        <v>2.8981021072224666E-4</v>
      </c>
      <c r="AV40" s="15">
        <v>2.8865217858360616E-4</v>
      </c>
      <c r="AW40" s="15">
        <v>2.928836977778325E-4</v>
      </c>
      <c r="AX40" s="15">
        <v>3.1535974537556192E-4</v>
      </c>
      <c r="AY40" s="18">
        <f t="shared" si="6"/>
        <v>1.1867058324592473E-3</v>
      </c>
      <c r="AZ40" s="15">
        <v>3.0771889309533939E-4</v>
      </c>
      <c r="BA40" s="15">
        <v>3.1133617142461653E-4</v>
      </c>
      <c r="BB40" s="15">
        <v>3.2110032899940823E-4</v>
      </c>
      <c r="BC40" s="15">
        <v>3.451066984123982E-4</v>
      </c>
      <c r="BD40" s="18">
        <f t="shared" si="7"/>
        <v>1.2852620919317622E-3</v>
      </c>
      <c r="BE40" s="15">
        <v>2.9434633730922077E-4</v>
      </c>
    </row>
    <row r="41" spans="1:57" s="10" customFormat="1" ht="13.5" customHeight="1" x14ac:dyDescent="0.2">
      <c r="A41" s="43" t="s">
        <v>122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f t="shared" si="0"/>
        <v>0</v>
      </c>
      <c r="L41" s="15">
        <v>0</v>
      </c>
      <c r="M41" s="15">
        <v>0</v>
      </c>
      <c r="N41" s="15">
        <v>0</v>
      </c>
      <c r="O41" s="15">
        <v>0</v>
      </c>
      <c r="P41" s="18">
        <v>0</v>
      </c>
      <c r="Q41" s="15">
        <v>0</v>
      </c>
      <c r="R41" s="15">
        <v>0</v>
      </c>
      <c r="S41" s="15">
        <v>0</v>
      </c>
      <c r="T41" s="18">
        <v>0</v>
      </c>
      <c r="U41" s="18">
        <v>0</v>
      </c>
      <c r="V41" s="15">
        <v>0</v>
      </c>
      <c r="W41" s="15">
        <v>0</v>
      </c>
      <c r="X41" s="15">
        <v>0</v>
      </c>
      <c r="Y41" s="15">
        <v>0</v>
      </c>
      <c r="Z41" s="18">
        <f t="shared" si="1"/>
        <v>0</v>
      </c>
      <c r="AA41" s="15">
        <v>11</v>
      </c>
      <c r="AB41" s="15">
        <v>0</v>
      </c>
      <c r="AC41" s="15">
        <v>0</v>
      </c>
      <c r="AD41" s="15">
        <v>0</v>
      </c>
      <c r="AE41" s="18">
        <f t="shared" si="2"/>
        <v>11</v>
      </c>
      <c r="AF41" s="15">
        <v>-2.9</v>
      </c>
      <c r="AG41" s="15">
        <v>0</v>
      </c>
      <c r="AH41" s="15">
        <v>15.9</v>
      </c>
      <c r="AI41" s="15">
        <v>0</v>
      </c>
      <c r="AJ41" s="18">
        <f t="shared" si="3"/>
        <v>13</v>
      </c>
      <c r="AK41" s="15">
        <v>0</v>
      </c>
      <c r="AL41" s="15">
        <v>-24</v>
      </c>
      <c r="AM41" s="15">
        <v>0</v>
      </c>
      <c r="AN41" s="15">
        <v>-1105.8</v>
      </c>
      <c r="AO41" s="18">
        <f t="shared" si="4"/>
        <v>-1129.8</v>
      </c>
      <c r="AP41" s="15">
        <v>0</v>
      </c>
      <c r="AQ41" s="15">
        <v>0</v>
      </c>
      <c r="AR41" s="15">
        <v>0</v>
      </c>
      <c r="AS41" s="15">
        <v>0</v>
      </c>
      <c r="AT41" s="18">
        <f t="shared" si="5"/>
        <v>0</v>
      </c>
      <c r="AU41" s="15">
        <v>0</v>
      </c>
      <c r="AV41" s="15">
        <v>0</v>
      </c>
      <c r="AW41" s="15">
        <v>0</v>
      </c>
      <c r="AX41" s="15">
        <v>0</v>
      </c>
      <c r="AY41" s="18">
        <f t="shared" si="6"/>
        <v>0</v>
      </c>
      <c r="AZ41" s="15">
        <v>0</v>
      </c>
      <c r="BA41" s="15">
        <v>0</v>
      </c>
      <c r="BB41" s="15">
        <v>0</v>
      </c>
      <c r="BC41" s="15">
        <v>0</v>
      </c>
      <c r="BD41" s="18">
        <f t="shared" si="7"/>
        <v>0</v>
      </c>
      <c r="BE41" s="15">
        <v>0</v>
      </c>
    </row>
    <row r="42" spans="1:57" s="3" customFormat="1" ht="13.5" customHeight="1" x14ac:dyDescent="0.2">
      <c r="A42" s="16" t="s">
        <v>117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f t="shared" si="0"/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f t="shared" si="1"/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f t="shared" si="2"/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f t="shared" si="3"/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f t="shared" si="4"/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f t="shared" si="5"/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f t="shared" si="6"/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f t="shared" si="7"/>
        <v>0</v>
      </c>
      <c r="BE42" s="18">
        <v>0</v>
      </c>
    </row>
    <row r="43" spans="1:57" s="10" customFormat="1" ht="13.5" customHeight="1" x14ac:dyDescent="0.2">
      <c r="A43" s="43" t="s">
        <v>121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f t="shared" si="0"/>
        <v>0</v>
      </c>
      <c r="L43" s="15">
        <v>0</v>
      </c>
      <c r="M43" s="15">
        <v>0</v>
      </c>
      <c r="N43" s="15">
        <v>0</v>
      </c>
      <c r="O43" s="15">
        <v>0</v>
      </c>
      <c r="P43" s="18">
        <v>0</v>
      </c>
      <c r="Q43" s="15">
        <v>0</v>
      </c>
      <c r="R43" s="15">
        <v>0</v>
      </c>
      <c r="S43" s="15">
        <v>0</v>
      </c>
      <c r="T43" s="18">
        <v>0</v>
      </c>
      <c r="U43" s="18">
        <v>0</v>
      </c>
      <c r="V43" s="15">
        <v>0</v>
      </c>
      <c r="W43" s="15">
        <v>0</v>
      </c>
      <c r="X43" s="15">
        <v>0</v>
      </c>
      <c r="Y43" s="15">
        <v>0</v>
      </c>
      <c r="Z43" s="18">
        <f t="shared" si="1"/>
        <v>0</v>
      </c>
      <c r="AA43" s="15">
        <v>0</v>
      </c>
      <c r="AB43" s="15">
        <v>0</v>
      </c>
      <c r="AC43" s="15">
        <v>0</v>
      </c>
      <c r="AD43" s="15">
        <v>0</v>
      </c>
      <c r="AE43" s="18">
        <f t="shared" si="2"/>
        <v>0</v>
      </c>
      <c r="AF43" s="15">
        <v>0</v>
      </c>
      <c r="AG43" s="15">
        <v>0</v>
      </c>
      <c r="AH43" s="15">
        <v>0</v>
      </c>
      <c r="AI43" s="15">
        <v>0</v>
      </c>
      <c r="AJ43" s="18">
        <f t="shared" si="3"/>
        <v>0</v>
      </c>
      <c r="AK43" s="15">
        <v>0</v>
      </c>
      <c r="AL43" s="15">
        <v>0</v>
      </c>
      <c r="AM43" s="15">
        <v>0</v>
      </c>
      <c r="AN43" s="15">
        <v>0</v>
      </c>
      <c r="AO43" s="18">
        <f t="shared" si="4"/>
        <v>0</v>
      </c>
      <c r="AP43" s="15">
        <v>0</v>
      </c>
      <c r="AQ43" s="15">
        <v>0</v>
      </c>
      <c r="AR43" s="15">
        <v>0</v>
      </c>
      <c r="AS43" s="15">
        <v>0</v>
      </c>
      <c r="AT43" s="18">
        <f t="shared" si="5"/>
        <v>0</v>
      </c>
      <c r="AU43" s="15">
        <v>0</v>
      </c>
      <c r="AV43" s="15">
        <v>0</v>
      </c>
      <c r="AW43" s="15">
        <v>0</v>
      </c>
      <c r="AX43" s="15">
        <v>0</v>
      </c>
      <c r="AY43" s="18">
        <f t="shared" si="6"/>
        <v>0</v>
      </c>
      <c r="AZ43" s="15">
        <v>0</v>
      </c>
      <c r="BA43" s="15">
        <v>0</v>
      </c>
      <c r="BB43" s="15">
        <v>0</v>
      </c>
      <c r="BC43" s="15">
        <v>0</v>
      </c>
      <c r="BD43" s="18">
        <f t="shared" si="7"/>
        <v>0</v>
      </c>
      <c r="BE43" s="15">
        <v>0</v>
      </c>
    </row>
    <row r="44" spans="1:57" s="10" customFormat="1" ht="13.5" customHeight="1" x14ac:dyDescent="0.2">
      <c r="A44" s="43" t="s">
        <v>122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f t="shared" si="0"/>
        <v>0</v>
      </c>
      <c r="L44" s="15">
        <v>0</v>
      </c>
      <c r="M44" s="15">
        <v>0</v>
      </c>
      <c r="N44" s="15">
        <v>0</v>
      </c>
      <c r="O44" s="15">
        <v>0</v>
      </c>
      <c r="P44" s="18">
        <v>0</v>
      </c>
      <c r="Q44" s="15">
        <v>0</v>
      </c>
      <c r="R44" s="15">
        <v>0</v>
      </c>
      <c r="S44" s="15">
        <v>0</v>
      </c>
      <c r="T44" s="18">
        <v>0</v>
      </c>
      <c r="U44" s="18">
        <v>0</v>
      </c>
      <c r="V44" s="15">
        <v>0</v>
      </c>
      <c r="W44" s="15">
        <v>0</v>
      </c>
      <c r="X44" s="15">
        <v>0</v>
      </c>
      <c r="Y44" s="15">
        <v>0</v>
      </c>
      <c r="Z44" s="18">
        <f t="shared" si="1"/>
        <v>0</v>
      </c>
      <c r="AA44" s="15">
        <v>0</v>
      </c>
      <c r="AB44" s="15">
        <v>0</v>
      </c>
      <c r="AC44" s="15">
        <v>0</v>
      </c>
      <c r="AD44" s="15">
        <v>0</v>
      </c>
      <c r="AE44" s="18">
        <f t="shared" si="2"/>
        <v>0</v>
      </c>
      <c r="AF44" s="15">
        <v>0</v>
      </c>
      <c r="AG44" s="15">
        <v>0</v>
      </c>
      <c r="AH44" s="15">
        <v>0</v>
      </c>
      <c r="AI44" s="15">
        <v>0</v>
      </c>
      <c r="AJ44" s="18">
        <f t="shared" si="3"/>
        <v>0</v>
      </c>
      <c r="AK44" s="15">
        <v>0</v>
      </c>
      <c r="AL44" s="15">
        <v>0</v>
      </c>
      <c r="AM44" s="15">
        <v>0</v>
      </c>
      <c r="AN44" s="15">
        <v>0</v>
      </c>
      <c r="AO44" s="18">
        <f t="shared" si="4"/>
        <v>0</v>
      </c>
      <c r="AP44" s="15">
        <v>0</v>
      </c>
      <c r="AQ44" s="15">
        <v>0</v>
      </c>
      <c r="AR44" s="15">
        <v>0</v>
      </c>
      <c r="AS44" s="15">
        <v>0</v>
      </c>
      <c r="AT44" s="18">
        <f t="shared" si="5"/>
        <v>0</v>
      </c>
      <c r="AU44" s="15">
        <v>0</v>
      </c>
      <c r="AV44" s="15">
        <v>0</v>
      </c>
      <c r="AW44" s="15">
        <v>0</v>
      </c>
      <c r="AX44" s="15">
        <v>0</v>
      </c>
      <c r="AY44" s="18">
        <f t="shared" si="6"/>
        <v>0</v>
      </c>
      <c r="AZ44" s="15">
        <v>0</v>
      </c>
      <c r="BA44" s="15">
        <v>0</v>
      </c>
      <c r="BB44" s="15">
        <v>0</v>
      </c>
      <c r="BC44" s="15">
        <v>0</v>
      </c>
      <c r="BD44" s="18">
        <f t="shared" si="7"/>
        <v>0</v>
      </c>
      <c r="BE44" s="15">
        <v>0</v>
      </c>
    </row>
    <row r="45" spans="1:57" s="3" customFormat="1" ht="13.5" customHeight="1" x14ac:dyDescent="0.2">
      <c r="A45" s="16" t="s">
        <v>118</v>
      </c>
      <c r="B45" s="18">
        <v>29.590492429518164</v>
      </c>
      <c r="C45" s="18">
        <v>57.429317881424424</v>
      </c>
      <c r="D45" s="18">
        <v>-116.22332617878683</v>
      </c>
      <c r="E45" s="18">
        <v>-20.183180106638837</v>
      </c>
      <c r="F45" s="18">
        <v>-49.386695974483082</v>
      </c>
      <c r="G45" s="18">
        <v>59.169543988320235</v>
      </c>
      <c r="H45" s="18">
        <v>-37.826500077634549</v>
      </c>
      <c r="I45" s="18">
        <v>-77.995035598506092</v>
      </c>
      <c r="J45" s="18">
        <v>0.46368998787670535</v>
      </c>
      <c r="K45" s="18">
        <f t="shared" si="0"/>
        <v>-56.1883016999437</v>
      </c>
      <c r="L45" s="18">
        <v>35.138484177861059</v>
      </c>
      <c r="M45" s="18">
        <v>15.745714522299293</v>
      </c>
      <c r="N45" s="18">
        <v>-69.372688983809311</v>
      </c>
      <c r="O45" s="18">
        <v>-4.0320343377048342</v>
      </c>
      <c r="P45" s="18">
        <v>-22.325217029798246</v>
      </c>
      <c r="Q45" s="18">
        <v>-0.90567374619828955</v>
      </c>
      <c r="R45" s="18">
        <v>-10.181240024652187</v>
      </c>
      <c r="S45" s="18">
        <v>-48.286944502997784</v>
      </c>
      <c r="T45" s="18">
        <v>5.3593632741438846</v>
      </c>
      <c r="U45" s="18">
        <v>-54.014494999704368</v>
      </c>
      <c r="V45" s="18">
        <v>106.05144229340041</v>
      </c>
      <c r="W45" s="18">
        <v>-29.14772437854387</v>
      </c>
      <c r="X45" s="18">
        <v>-11.856973562787999</v>
      </c>
      <c r="Y45" s="18">
        <v>-33.730048189636904</v>
      </c>
      <c r="Z45" s="18">
        <f t="shared" si="1"/>
        <v>31.31669616243164</v>
      </c>
      <c r="AA45" s="18">
        <v>61.58095061682598</v>
      </c>
      <c r="AB45" s="18">
        <v>-23.395095750249975</v>
      </c>
      <c r="AC45" s="18">
        <v>-88.338332504743803</v>
      </c>
      <c r="AD45" s="18">
        <v>-25.945236750715239</v>
      </c>
      <c r="AE45" s="18">
        <f t="shared" si="2"/>
        <v>-76.097714388883034</v>
      </c>
      <c r="AF45" s="18">
        <v>42.045206722812338</v>
      </c>
      <c r="AG45" s="18">
        <v>-104.82891204681306</v>
      </c>
      <c r="AH45" s="18">
        <v>-101.41106465239478</v>
      </c>
      <c r="AI45" s="18">
        <v>-16.952891059960979</v>
      </c>
      <c r="AJ45" s="18">
        <f t="shared" si="3"/>
        <v>-181.14766103635648</v>
      </c>
      <c r="AK45" s="18">
        <v>10.598519666062899</v>
      </c>
      <c r="AL45" s="18">
        <v>84.856467260279359</v>
      </c>
      <c r="AM45" s="18">
        <v>-94.048182948979118</v>
      </c>
      <c r="AN45" s="18">
        <v>-784.63069980086993</v>
      </c>
      <c r="AO45" s="18">
        <f t="shared" si="4"/>
        <v>-783.22389582350684</v>
      </c>
      <c r="AP45" s="18">
        <v>35.958088695563404</v>
      </c>
      <c r="AQ45" s="18">
        <v>-3.9715995051379416</v>
      </c>
      <c r="AR45" s="18">
        <v>-126.58652181730832</v>
      </c>
      <c r="AS45" s="18">
        <v>-1.3702358224319937</v>
      </c>
      <c r="AT45" s="18">
        <f t="shared" si="5"/>
        <v>-95.970268449314858</v>
      </c>
      <c r="AU45" s="18">
        <v>136.98225096514537</v>
      </c>
      <c r="AV45" s="18">
        <v>-55.281809863457738</v>
      </c>
      <c r="AW45" s="18">
        <v>-42.59294142440514</v>
      </c>
      <c r="AX45" s="18">
        <v>-84.142200149264141</v>
      </c>
      <c r="AY45" s="18">
        <f t="shared" si="6"/>
        <v>-45.034700471981651</v>
      </c>
      <c r="AZ45" s="18">
        <v>195.71106996716782</v>
      </c>
      <c r="BA45" s="18">
        <v>-32.871938995632149</v>
      </c>
      <c r="BB45" s="18">
        <v>-62.772062194048367</v>
      </c>
      <c r="BC45" s="18">
        <v>-12.541871942886146</v>
      </c>
      <c r="BD45" s="18">
        <f t="shared" si="7"/>
        <v>87.525196834601147</v>
      </c>
      <c r="BE45" s="18">
        <v>118.4337170510003</v>
      </c>
    </row>
    <row r="46" spans="1:57" s="10" customFormat="1" ht="13.5" customHeight="1" x14ac:dyDescent="0.2">
      <c r="A46" s="48" t="s">
        <v>121</v>
      </c>
      <c r="B46" s="15">
        <v>74.028071379382752</v>
      </c>
      <c r="C46" s="15">
        <v>2.6446971556544661</v>
      </c>
      <c r="D46" s="15">
        <v>-61.817768124063782</v>
      </c>
      <c r="E46" s="15">
        <v>-33.508064094227748</v>
      </c>
      <c r="F46" s="15">
        <v>-18.65306368325431</v>
      </c>
      <c r="G46" s="15">
        <v>76.408753425375849</v>
      </c>
      <c r="H46" s="15">
        <v>-6.3209304938702315</v>
      </c>
      <c r="I46" s="15">
        <v>-61.460904475061568</v>
      </c>
      <c r="J46" s="15">
        <v>11.40788207326991</v>
      </c>
      <c r="K46" s="15">
        <f t="shared" si="0"/>
        <v>20.034800529713955</v>
      </c>
      <c r="L46" s="15">
        <v>-7.0281587972263617</v>
      </c>
      <c r="M46" s="15">
        <v>-0.83945925807773591</v>
      </c>
      <c r="N46" s="15">
        <v>-52.682508691167769</v>
      </c>
      <c r="O46" s="15">
        <v>-5.7459866292822834</v>
      </c>
      <c r="P46" s="18">
        <v>-66.100805784198599</v>
      </c>
      <c r="Q46" s="15">
        <v>0.40834335376278785</v>
      </c>
      <c r="R46" s="15">
        <v>12.234518009365782</v>
      </c>
      <c r="S46" s="15">
        <v>-59.607476638178674</v>
      </c>
      <c r="T46" s="18">
        <v>29.26535190641253</v>
      </c>
      <c r="U46" s="18">
        <v>-17.699263368637578</v>
      </c>
      <c r="V46" s="15">
        <v>74.669495567148914</v>
      </c>
      <c r="W46" s="15">
        <v>-2.2823888245074544</v>
      </c>
      <c r="X46" s="15">
        <v>-29.377725941999991</v>
      </c>
      <c r="Y46" s="15">
        <v>-8.4671133764082889</v>
      </c>
      <c r="Z46" s="18">
        <f t="shared" si="1"/>
        <v>34.542267424233188</v>
      </c>
      <c r="AA46" s="15">
        <v>76.596837959581393</v>
      </c>
      <c r="AB46" s="15">
        <v>-24.757306047202352</v>
      </c>
      <c r="AC46" s="15">
        <v>-59.51933320646198</v>
      </c>
      <c r="AD46" s="15">
        <v>-9.4945279107810681</v>
      </c>
      <c r="AE46" s="18">
        <f t="shared" si="2"/>
        <v>-17.174329204864001</v>
      </c>
      <c r="AF46" s="15">
        <v>77.502202756051616</v>
      </c>
      <c r="AG46" s="15">
        <v>-57.830959022101368</v>
      </c>
      <c r="AH46" s="15">
        <v>45.793960519957452</v>
      </c>
      <c r="AI46" s="15">
        <v>-2.7391978601044347</v>
      </c>
      <c r="AJ46" s="18">
        <f t="shared" si="3"/>
        <v>62.726006393803267</v>
      </c>
      <c r="AK46" s="15">
        <v>42.878418786254194</v>
      </c>
      <c r="AL46" s="15">
        <v>143.70254488242912</v>
      </c>
      <c r="AM46" s="15">
        <v>66.421886359218931</v>
      </c>
      <c r="AN46" s="15">
        <v>73.526129630933838</v>
      </c>
      <c r="AO46" s="18">
        <f t="shared" si="4"/>
        <v>326.52897965883608</v>
      </c>
      <c r="AP46" s="15">
        <v>38.196519203109148</v>
      </c>
      <c r="AQ46" s="15">
        <v>8.0595053964477845</v>
      </c>
      <c r="AR46" s="15">
        <v>-105.66853655258461</v>
      </c>
      <c r="AS46" s="15">
        <v>-10.115142694945288</v>
      </c>
      <c r="AT46" s="18">
        <f t="shared" si="5"/>
        <v>-69.527654647972966</v>
      </c>
      <c r="AU46" s="15">
        <v>147.60580610249858</v>
      </c>
      <c r="AV46" s="15">
        <v>35.058130752852364</v>
      </c>
      <c r="AW46" s="15">
        <v>-47.208771424145631</v>
      </c>
      <c r="AX46" s="15">
        <v>49.17742114135087</v>
      </c>
      <c r="AY46" s="18">
        <f t="shared" si="6"/>
        <v>184.63258657255616</v>
      </c>
      <c r="AZ46" s="15">
        <v>210.58425323564782</v>
      </c>
      <c r="BA46" s="15">
        <v>94.538951681734559</v>
      </c>
      <c r="BB46" s="15">
        <v>-69.869103406277759</v>
      </c>
      <c r="BC46" s="15">
        <v>10.127552129338039</v>
      </c>
      <c r="BD46" s="18">
        <f t="shared" si="7"/>
        <v>245.38165364044266</v>
      </c>
      <c r="BE46" s="15">
        <v>135.52507244397998</v>
      </c>
    </row>
    <row r="47" spans="1:57" s="10" customFormat="1" ht="13.5" customHeight="1" x14ac:dyDescent="0.2">
      <c r="A47" s="43" t="s">
        <v>122</v>
      </c>
      <c r="B47" s="15">
        <v>44.437578949864587</v>
      </c>
      <c r="C47" s="15">
        <v>-54.784620725769962</v>
      </c>
      <c r="D47" s="15">
        <v>54.405558054723052</v>
      </c>
      <c r="E47" s="15">
        <v>-13.324883987588912</v>
      </c>
      <c r="F47" s="15">
        <v>30.733632291228766</v>
      </c>
      <c r="G47" s="15">
        <v>17.239209437055614</v>
      </c>
      <c r="H47" s="15">
        <v>31.50556958376432</v>
      </c>
      <c r="I47" s="15">
        <v>16.534131123444528</v>
      </c>
      <c r="J47" s="15">
        <v>10.944192085393205</v>
      </c>
      <c r="K47" s="15">
        <f t="shared" si="0"/>
        <v>76.223102229657655</v>
      </c>
      <c r="L47" s="15">
        <v>-42.16664297508742</v>
      </c>
      <c r="M47" s="15">
        <v>-16.58517378037703</v>
      </c>
      <c r="N47" s="15">
        <v>16.690180292641546</v>
      </c>
      <c r="O47" s="15">
        <v>-1.7139522915774492</v>
      </c>
      <c r="P47" s="18">
        <v>-43.775588754400353</v>
      </c>
      <c r="Q47" s="15">
        <v>1.3140170999610774</v>
      </c>
      <c r="R47" s="15">
        <v>22.415758034017969</v>
      </c>
      <c r="S47" s="15">
        <v>-11.320532135180894</v>
      </c>
      <c r="T47" s="18">
        <v>23.905988632268645</v>
      </c>
      <c r="U47" s="18">
        <v>36.315231631066794</v>
      </c>
      <c r="V47" s="15">
        <v>-31.381946726251503</v>
      </c>
      <c r="W47" s="15">
        <v>26.865335554036417</v>
      </c>
      <c r="X47" s="15">
        <v>-17.520752379211991</v>
      </c>
      <c r="Y47" s="15">
        <v>25.262934813228618</v>
      </c>
      <c r="Z47" s="18">
        <f t="shared" si="1"/>
        <v>3.2255712618015409</v>
      </c>
      <c r="AA47" s="15">
        <v>15.015887342755413</v>
      </c>
      <c r="AB47" s="15">
        <v>-1.3622102969523753</v>
      </c>
      <c r="AC47" s="15">
        <v>28.818999298281827</v>
      </c>
      <c r="AD47" s="15">
        <v>16.450708839934173</v>
      </c>
      <c r="AE47" s="18">
        <f t="shared" si="2"/>
        <v>58.92338518401904</v>
      </c>
      <c r="AF47" s="15">
        <v>35.456996033239278</v>
      </c>
      <c r="AG47" s="15">
        <v>46.997953024711684</v>
      </c>
      <c r="AH47" s="15">
        <v>147.20502517235224</v>
      </c>
      <c r="AI47" s="15">
        <v>14.213693199856545</v>
      </c>
      <c r="AJ47" s="18">
        <f t="shared" si="3"/>
        <v>243.87366743015974</v>
      </c>
      <c r="AK47" s="15">
        <v>32.279899120191295</v>
      </c>
      <c r="AL47" s="15">
        <v>58.846077622149764</v>
      </c>
      <c r="AM47" s="15">
        <v>160.47006930819805</v>
      </c>
      <c r="AN47" s="15">
        <v>858.15682943180377</v>
      </c>
      <c r="AO47" s="18">
        <f t="shared" si="4"/>
        <v>1109.7528754823429</v>
      </c>
      <c r="AP47" s="15">
        <v>2.238430507545746</v>
      </c>
      <c r="AQ47" s="15">
        <v>12.031104901585726</v>
      </c>
      <c r="AR47" s="15">
        <v>20.917985264723715</v>
      </c>
      <c r="AS47" s="15">
        <v>-8.7449068725132939</v>
      </c>
      <c r="AT47" s="18">
        <f t="shared" si="5"/>
        <v>26.442613801341896</v>
      </c>
      <c r="AU47" s="15">
        <v>10.623555137353206</v>
      </c>
      <c r="AV47" s="15">
        <v>90.339940616310102</v>
      </c>
      <c r="AW47" s="15">
        <v>-4.6158299997404928</v>
      </c>
      <c r="AX47" s="15">
        <v>133.319621290615</v>
      </c>
      <c r="AY47" s="18">
        <f t="shared" si="6"/>
        <v>229.66728704453783</v>
      </c>
      <c r="AZ47" s="15">
        <v>14.873183268480009</v>
      </c>
      <c r="BA47" s="15">
        <v>127.41089067736671</v>
      </c>
      <c r="BB47" s="15">
        <v>-7.0970412122293904</v>
      </c>
      <c r="BC47" s="15">
        <v>22.669424072224185</v>
      </c>
      <c r="BD47" s="18">
        <f t="shared" si="7"/>
        <v>157.85645680584153</v>
      </c>
      <c r="BE47" s="15">
        <v>17.091355392979676</v>
      </c>
    </row>
    <row r="48" spans="1:57" s="3" customFormat="1" ht="13.5" customHeight="1" x14ac:dyDescent="0.2">
      <c r="A48" s="49" t="s">
        <v>119</v>
      </c>
      <c r="B48" s="18">
        <v>-34.904603417603418</v>
      </c>
      <c r="C48" s="18">
        <v>17.068852623731225</v>
      </c>
      <c r="D48" s="18">
        <v>7.7808603229700992</v>
      </c>
      <c r="E48" s="18">
        <v>-8.0851534571456085</v>
      </c>
      <c r="F48" s="18">
        <v>-18.140043928047703</v>
      </c>
      <c r="G48" s="18">
        <v>23.772464006632525</v>
      </c>
      <c r="H48" s="18">
        <v>-6.8039699260625568</v>
      </c>
      <c r="I48" s="18">
        <v>-50.469555724952102</v>
      </c>
      <c r="J48" s="18">
        <v>74.992984127860126</v>
      </c>
      <c r="K48" s="18">
        <f t="shared" si="0"/>
        <v>41.491922483477993</v>
      </c>
      <c r="L48" s="18">
        <v>52.455336048271988</v>
      </c>
      <c r="M48" s="18">
        <v>-13.541321694523788</v>
      </c>
      <c r="N48" s="18">
        <v>0.13475303124624816</v>
      </c>
      <c r="O48" s="18">
        <v>24.401287770311825</v>
      </c>
      <c r="P48" s="18">
        <v>9.7438335537506937</v>
      </c>
      <c r="Q48" s="18">
        <v>-34.036352763503736</v>
      </c>
      <c r="R48" s="18">
        <v>-11.640124461577017</v>
      </c>
      <c r="S48" s="18">
        <v>10.626734700175902</v>
      </c>
      <c r="T48" s="18">
        <v>59.173658930700668</v>
      </c>
      <c r="U48" s="18">
        <v>24.123916405795818</v>
      </c>
      <c r="V48" s="18">
        <v>-10.604301165414629</v>
      </c>
      <c r="W48" s="18">
        <v>29.184747049320123</v>
      </c>
      <c r="X48" s="18">
        <v>-10.464040934991104</v>
      </c>
      <c r="Y48" s="18">
        <v>16.707856087258961</v>
      </c>
      <c r="Z48" s="18">
        <f t="shared" si="1"/>
        <v>24.82426103617335</v>
      </c>
      <c r="AA48" s="18">
        <v>-9.6019943675067623</v>
      </c>
      <c r="AB48" s="18">
        <v>-5.2248330999477588</v>
      </c>
      <c r="AC48" s="18">
        <v>19.500445671673816</v>
      </c>
      <c r="AD48" s="18">
        <v>37.750698236237653</v>
      </c>
      <c r="AE48" s="18">
        <f t="shared" si="2"/>
        <v>42.424316440456948</v>
      </c>
      <c r="AF48" s="18">
        <v>-50.368528856226014</v>
      </c>
      <c r="AG48" s="18">
        <v>-30.352342553371198</v>
      </c>
      <c r="AH48" s="18">
        <v>24.39025758441592</v>
      </c>
      <c r="AI48" s="18">
        <v>86.333479843449837</v>
      </c>
      <c r="AJ48" s="18">
        <f t="shared" si="3"/>
        <v>30.002866018268548</v>
      </c>
      <c r="AK48" s="18">
        <v>55.291983793207521</v>
      </c>
      <c r="AL48" s="18">
        <v>24.696113069188808</v>
      </c>
      <c r="AM48" s="18">
        <v>20.597524736046871</v>
      </c>
      <c r="AN48" s="18">
        <v>-18.846265841370837</v>
      </c>
      <c r="AO48" s="18">
        <f t="shared" si="4"/>
        <v>81.73935575707236</v>
      </c>
      <c r="AP48" s="18">
        <v>-4.23395602328835</v>
      </c>
      <c r="AQ48" s="18">
        <v>3.5375432135168765</v>
      </c>
      <c r="AR48" s="18">
        <v>34.275334268276254</v>
      </c>
      <c r="AS48" s="18">
        <v>120.14316105615127</v>
      </c>
      <c r="AT48" s="18">
        <f t="shared" si="5"/>
        <v>153.72208251465605</v>
      </c>
      <c r="AU48" s="18">
        <v>-59.07791465853299</v>
      </c>
      <c r="AV48" s="18">
        <v>-83.476401583324787</v>
      </c>
      <c r="AW48" s="18">
        <v>-3.2004954487014032</v>
      </c>
      <c r="AX48" s="18">
        <v>43.991118969409001</v>
      </c>
      <c r="AY48" s="18">
        <f t="shared" si="6"/>
        <v>-101.76369272115016</v>
      </c>
      <c r="AZ48" s="18">
        <v>34.856088795800872</v>
      </c>
      <c r="BA48" s="18">
        <v>63.22451013960665</v>
      </c>
      <c r="BB48" s="18">
        <v>-166.37193036694367</v>
      </c>
      <c r="BC48" s="18">
        <v>12.380264869574304</v>
      </c>
      <c r="BD48" s="18">
        <f t="shared" si="7"/>
        <v>-55.911066561961846</v>
      </c>
      <c r="BE48" s="18">
        <v>31.773066706764666</v>
      </c>
    </row>
    <row r="49" spans="1:57" s="3" customFormat="1" ht="13.5" customHeight="1" x14ac:dyDescent="0.2">
      <c r="A49" s="49" t="s">
        <v>120</v>
      </c>
      <c r="B49" s="18">
        <v>42.166572029999969</v>
      </c>
      <c r="C49" s="18">
        <v>30.241046809999968</v>
      </c>
      <c r="D49" s="18">
        <v>73.66810997999994</v>
      </c>
      <c r="E49" s="18">
        <v>17.434001210000133</v>
      </c>
      <c r="F49" s="18">
        <v>163.50973003000001</v>
      </c>
      <c r="G49" s="18">
        <v>14.78870266</v>
      </c>
      <c r="H49" s="18">
        <v>89.199891499999794</v>
      </c>
      <c r="I49" s="18">
        <v>-201.33655255999997</v>
      </c>
      <c r="J49" s="18">
        <v>-2.9497220799999244</v>
      </c>
      <c r="K49" s="18">
        <f t="shared" si="0"/>
        <v>-100.29768048000011</v>
      </c>
      <c r="L49" s="18">
        <v>10.424453690000238</v>
      </c>
      <c r="M49" s="18">
        <v>5.3195880799998818</v>
      </c>
      <c r="N49" s="18">
        <v>-17.648007910000196</v>
      </c>
      <c r="O49" s="18">
        <v>-118.75793480999977</v>
      </c>
      <c r="P49" s="18">
        <v>-120.66190094999979</v>
      </c>
      <c r="Q49" s="18">
        <v>-2.9351685500000713</v>
      </c>
      <c r="R49" s="18">
        <v>54.765709260000023</v>
      </c>
      <c r="S49" s="18">
        <v>-54.708187439999961</v>
      </c>
      <c r="T49" s="18">
        <v>-126.27424554000015</v>
      </c>
      <c r="U49" s="18">
        <v>-129.15189227000019</v>
      </c>
      <c r="V49" s="18">
        <v>-22.623870919999817</v>
      </c>
      <c r="W49" s="18">
        <v>14.425572079999938</v>
      </c>
      <c r="X49" s="18">
        <v>-23.806390070000052</v>
      </c>
      <c r="Y49" s="18">
        <v>-3.5503727299999959</v>
      </c>
      <c r="Z49" s="18">
        <f t="shared" si="1"/>
        <v>-35.55506163999992</v>
      </c>
      <c r="AA49" s="18">
        <v>-39.338598019999935</v>
      </c>
      <c r="AB49" s="18">
        <v>2.8692588700000705</v>
      </c>
      <c r="AC49" s="18">
        <v>-12.933533300000061</v>
      </c>
      <c r="AD49" s="18">
        <v>13.894807959999888</v>
      </c>
      <c r="AE49" s="18">
        <f t="shared" si="2"/>
        <v>-35.508064490000045</v>
      </c>
      <c r="AF49" s="18">
        <v>-34.770008539999885</v>
      </c>
      <c r="AG49" s="18">
        <v>63.337256570000093</v>
      </c>
      <c r="AH49" s="18">
        <v>84.612243759999856</v>
      </c>
      <c r="AI49" s="18">
        <v>27.226501190000004</v>
      </c>
      <c r="AJ49" s="18">
        <f t="shared" si="3"/>
        <v>140.40599298000006</v>
      </c>
      <c r="AK49" s="18">
        <v>7.0412680300000048</v>
      </c>
      <c r="AL49" s="18">
        <v>6.1704851400000429</v>
      </c>
      <c r="AM49" s="18">
        <v>112.3535014</v>
      </c>
      <c r="AN49" s="18">
        <v>24.653729429999984</v>
      </c>
      <c r="AO49" s="18">
        <f t="shared" si="4"/>
        <v>150.21898400000003</v>
      </c>
      <c r="AP49" s="18">
        <v>19.308857750000033</v>
      </c>
      <c r="AQ49" s="18">
        <v>45.419902219999912</v>
      </c>
      <c r="AR49" s="18">
        <v>41.074528690000051</v>
      </c>
      <c r="AS49" s="18">
        <v>11.051620180000036</v>
      </c>
      <c r="AT49" s="18">
        <f t="shared" si="5"/>
        <v>116.85490884000004</v>
      </c>
      <c r="AU49" s="18">
        <v>27.215362299999978</v>
      </c>
      <c r="AV49" s="18">
        <v>53.561381220000072</v>
      </c>
      <c r="AW49" s="18">
        <v>2.3665136899999943</v>
      </c>
      <c r="AX49" s="18">
        <v>-101.53412496000004</v>
      </c>
      <c r="AY49" s="18">
        <f t="shared" si="6"/>
        <v>-18.390867749999998</v>
      </c>
      <c r="AZ49" s="18">
        <v>2.8845893500000166</v>
      </c>
      <c r="BA49" s="18">
        <v>81.406419819999954</v>
      </c>
      <c r="BB49" s="18">
        <v>-47.201488069999954</v>
      </c>
      <c r="BC49" s="18">
        <v>-19.413761870000059</v>
      </c>
      <c r="BD49" s="18">
        <f t="shared" si="7"/>
        <v>17.675759229999954</v>
      </c>
      <c r="BE49" s="18">
        <v>86.97621807000013</v>
      </c>
    </row>
    <row r="50" spans="1:57" s="10" customFormat="1" ht="6.75" customHeight="1" x14ac:dyDescent="0.2">
      <c r="A50" s="13"/>
      <c r="B50" s="18"/>
      <c r="C50" s="18"/>
      <c r="D50" s="18"/>
      <c r="E50" s="18"/>
      <c r="F50" s="15"/>
      <c r="G50" s="18"/>
      <c r="L50" s="18"/>
      <c r="M50" s="18"/>
      <c r="N50" s="18"/>
      <c r="O50" s="18"/>
      <c r="P50" s="15"/>
      <c r="Q50" s="18"/>
      <c r="R50" s="18"/>
      <c r="U50" s="15"/>
      <c r="V50" s="18"/>
      <c r="AE50" s="15"/>
    </row>
    <row r="51" spans="1:57" ht="18" customHeight="1" x14ac:dyDescent="0.2">
      <c r="A51" s="1" t="s">
        <v>126</v>
      </c>
    </row>
    <row r="52" spans="1:57" ht="18" customHeight="1" x14ac:dyDescent="0.2">
      <c r="A52" s="1" t="s">
        <v>127</v>
      </c>
    </row>
  </sheetData>
  <mergeCells count="10">
    <mergeCell ref="AZ4:BC4"/>
    <mergeCell ref="AU4:AX4"/>
    <mergeCell ref="AP4:AS4"/>
    <mergeCell ref="AF4:AI4"/>
    <mergeCell ref="AK4:AN4"/>
    <mergeCell ref="G4:J4"/>
    <mergeCell ref="L4:O4"/>
    <mergeCell ref="Q4:T4"/>
    <mergeCell ref="V4:Y4"/>
    <mergeCell ref="AA4:AD4"/>
  </mergeCells>
  <printOptions horizontalCentered="1"/>
  <pageMargins left="1" right="1" top="0.5" bottom="0.5" header="0.3" footer="0.3"/>
  <pageSetup scale="75" orientation="portrait" r:id="rId1"/>
  <headerFooter>
    <oddFooter>&amp;C&amp;"Arial,Regular"6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showGridLines="0" workbookViewId="0">
      <selection activeCell="G20" sqref="G20"/>
    </sheetView>
  </sheetViews>
  <sheetFormatPr defaultRowHeight="12.75" x14ac:dyDescent="0.2"/>
  <cols>
    <col min="1" max="16384" width="9" style="43"/>
  </cols>
  <sheetData>
    <row r="1" spans="1:9" ht="35.25" customHeight="1" x14ac:dyDescent="0.25">
      <c r="A1" s="74" t="s">
        <v>135</v>
      </c>
      <c r="B1" s="74"/>
      <c r="C1" s="74"/>
      <c r="D1" s="74"/>
      <c r="E1" s="74"/>
      <c r="F1" s="74"/>
      <c r="G1" s="74"/>
      <c r="H1" s="74"/>
      <c r="I1" s="74"/>
    </row>
    <row r="2" spans="1:9" ht="14.25" x14ac:dyDescent="0.2">
      <c r="A2" s="44"/>
      <c r="B2" s="45"/>
      <c r="C2" s="45"/>
      <c r="D2" s="45"/>
      <c r="E2" s="45"/>
      <c r="F2" s="45"/>
      <c r="G2" s="45"/>
      <c r="H2" s="45"/>
      <c r="I2" s="45"/>
    </row>
    <row r="3" spans="1:9" ht="36.75" customHeight="1" x14ac:dyDescent="0.2">
      <c r="A3" s="75" t="s">
        <v>111</v>
      </c>
      <c r="B3" s="75"/>
      <c r="C3" s="75"/>
      <c r="D3" s="75"/>
      <c r="E3" s="75"/>
      <c r="F3" s="75"/>
      <c r="G3" s="75"/>
      <c r="H3" s="75"/>
      <c r="I3" s="75"/>
    </row>
    <row r="4" spans="1:9" ht="15" x14ac:dyDescent="0.2">
      <c r="A4" s="38"/>
      <c r="B4" s="38"/>
      <c r="C4" s="38"/>
      <c r="D4" s="38"/>
      <c r="E4" s="38"/>
      <c r="F4" s="38"/>
      <c r="G4" s="38"/>
      <c r="H4" s="38"/>
      <c r="I4" s="38"/>
    </row>
    <row r="5" spans="1:9" ht="42" customHeight="1" x14ac:dyDescent="0.2">
      <c r="A5" s="75" t="s">
        <v>105</v>
      </c>
      <c r="B5" s="75"/>
      <c r="C5" s="75"/>
      <c r="D5" s="75"/>
      <c r="E5" s="75"/>
      <c r="F5" s="75"/>
      <c r="G5" s="75"/>
      <c r="H5" s="75"/>
      <c r="I5" s="75"/>
    </row>
    <row r="6" spans="1:9" ht="15" x14ac:dyDescent="0.2">
      <c r="A6" s="39"/>
      <c r="B6" s="39"/>
      <c r="C6" s="39"/>
      <c r="D6" s="39"/>
      <c r="E6" s="39"/>
      <c r="F6" s="39"/>
      <c r="G6" s="39"/>
      <c r="H6" s="39"/>
      <c r="I6" s="39"/>
    </row>
    <row r="7" spans="1:9" ht="35.25" customHeight="1" x14ac:dyDescent="0.2">
      <c r="A7" s="75" t="s">
        <v>112</v>
      </c>
      <c r="B7" s="75"/>
      <c r="C7" s="75"/>
      <c r="D7" s="75"/>
      <c r="E7" s="75"/>
      <c r="F7" s="75"/>
      <c r="G7" s="75"/>
      <c r="H7" s="75"/>
      <c r="I7" s="75"/>
    </row>
    <row r="8" spans="1:9" x14ac:dyDescent="0.2">
      <c r="A8" s="45"/>
      <c r="B8" s="45"/>
      <c r="C8" s="45"/>
      <c r="D8" s="45"/>
      <c r="E8" s="45"/>
      <c r="F8" s="45"/>
      <c r="G8" s="45"/>
      <c r="H8" s="45"/>
      <c r="I8" s="45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x14ac:dyDescent="0.2">
      <c r="A10" s="45"/>
      <c r="B10" s="45"/>
      <c r="C10" s="45"/>
      <c r="D10" s="45"/>
      <c r="E10" s="45"/>
      <c r="F10" s="45"/>
      <c r="G10" s="45"/>
      <c r="H10" s="45"/>
      <c r="I10" s="45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x14ac:dyDescent="0.2">
      <c r="A12" s="45"/>
      <c r="B12" s="45"/>
      <c r="C12" s="45"/>
      <c r="D12" s="45"/>
      <c r="E12" s="45"/>
      <c r="F12" s="45"/>
      <c r="G12" s="45"/>
      <c r="H12" s="45"/>
      <c r="I12" s="45"/>
    </row>
    <row r="13" spans="1:9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x14ac:dyDescent="0.2">
      <c r="A14" s="45"/>
      <c r="B14" s="45"/>
      <c r="C14" s="45"/>
      <c r="D14" s="45"/>
      <c r="E14" s="45"/>
      <c r="F14" s="45"/>
      <c r="G14" s="45"/>
      <c r="H14" s="45"/>
      <c r="I14" s="45"/>
    </row>
    <row r="15" spans="1:9" x14ac:dyDescent="0.2">
      <c r="A15" s="45"/>
      <c r="B15" s="45"/>
      <c r="C15" s="45"/>
      <c r="D15" s="45"/>
      <c r="E15" s="45"/>
      <c r="F15" s="45"/>
      <c r="G15" s="45"/>
      <c r="H15" s="45"/>
      <c r="I15" s="45"/>
    </row>
    <row r="16" spans="1:9" x14ac:dyDescent="0.2">
      <c r="A16" s="45"/>
      <c r="B16" s="45"/>
      <c r="C16" s="45"/>
      <c r="D16" s="45"/>
      <c r="E16" s="45"/>
      <c r="F16" s="45"/>
      <c r="G16" s="45"/>
      <c r="H16" s="45"/>
      <c r="I16" s="45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x14ac:dyDescent="0.2">
      <c r="A18" s="45"/>
      <c r="B18" s="45"/>
      <c r="C18" s="45"/>
      <c r="D18" s="45"/>
      <c r="E18" s="45"/>
      <c r="F18" s="45"/>
      <c r="G18" s="45"/>
      <c r="H18" s="45"/>
      <c r="I18" s="45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x14ac:dyDescent="0.2">
      <c r="A20" s="45"/>
      <c r="B20" s="45"/>
      <c r="C20" s="45"/>
      <c r="D20" s="45"/>
      <c r="E20" s="45"/>
      <c r="F20" s="45"/>
      <c r="G20" s="45"/>
      <c r="H20" s="45"/>
      <c r="I20" s="45"/>
    </row>
  </sheetData>
  <mergeCells count="4">
    <mergeCell ref="A1:I1"/>
    <mergeCell ref="A3:I3"/>
    <mergeCell ref="A5:I5"/>
    <mergeCell ref="A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BOP 84-93</vt:lpstr>
      <vt:lpstr>BOP 94-98</vt:lpstr>
      <vt:lpstr>BOP 1999-09</vt:lpstr>
      <vt:lpstr>BOP 2010</vt:lpstr>
      <vt:lpstr>BOP 2011-2013</vt:lpstr>
      <vt:lpstr>BOP 2014-2025</vt:lpstr>
      <vt:lpstr>Notes</vt:lpstr>
      <vt:lpstr>'BOP 2011-2013'!Print_Area</vt:lpstr>
      <vt:lpstr>'BOP 84-93'!Print_Area</vt:lpstr>
      <vt:lpstr>'BOP 94-98'!Print_Area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Kadesha Young</cp:lastModifiedBy>
  <cp:lastPrinted>2019-01-18T17:31:37Z</cp:lastPrinted>
  <dcterms:created xsi:type="dcterms:W3CDTF">2001-09-06T22:23:15Z</dcterms:created>
  <dcterms:modified xsi:type="dcterms:W3CDTF">2025-06-17T16:16:23Z</dcterms:modified>
</cp:coreProperties>
</file>