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ILE2\Research2\Statistical Digest\Working\Tables for website 2014 revised\"/>
    </mc:Choice>
  </mc:AlternateContent>
  <xr:revisionPtr revIDLastSave="0" documentId="13_ncr:1_{6009525F-1126-4161-9A8C-0E01411CF3D3}" xr6:coauthVersionLast="47" xr6:coauthVersionMax="47" xr10:uidLastSave="{00000000-0000-0000-0000-000000000000}"/>
  <bookViews>
    <workbookView xWindow="-28920" yWindow="1995" windowWidth="29040" windowHeight="15840" xr2:uid="{00000000-000D-0000-FFFF-FFFF00000000}"/>
  </bookViews>
  <sheets>
    <sheet name="2006-2020" sheetId="1" r:id="rId1"/>
    <sheet name="Not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R13" i="1"/>
  <c r="Q32" i="1" l="1"/>
  <c r="Q31" i="1"/>
  <c r="Q30" i="1"/>
  <c r="Q29" i="1"/>
  <c r="Q28" i="1"/>
  <c r="Q27" i="1"/>
  <c r="Q25" i="1"/>
  <c r="Q23" i="1"/>
  <c r="Q13" i="1"/>
  <c r="Q24" i="1" s="1"/>
  <c r="Q21" i="1" l="1"/>
  <c r="Q22" i="1"/>
  <c r="P32" i="1"/>
  <c r="O32" i="1"/>
  <c r="N32" i="1"/>
  <c r="M32" i="1"/>
  <c r="L32" i="1"/>
  <c r="K32" i="1"/>
  <c r="J32" i="1"/>
  <c r="P31" i="1"/>
  <c r="O31" i="1"/>
  <c r="N31" i="1"/>
  <c r="M31" i="1"/>
  <c r="L31" i="1"/>
  <c r="K31" i="1"/>
  <c r="J31" i="1"/>
  <c r="P30" i="1"/>
  <c r="O30" i="1"/>
  <c r="N30" i="1"/>
  <c r="M30" i="1"/>
  <c r="L30" i="1"/>
  <c r="K30" i="1"/>
  <c r="J30" i="1"/>
  <c r="P29" i="1"/>
  <c r="O29" i="1"/>
  <c r="N29" i="1"/>
  <c r="M29" i="1"/>
  <c r="L29" i="1"/>
  <c r="K29" i="1"/>
  <c r="J29" i="1"/>
  <c r="P28" i="1"/>
  <c r="O28" i="1"/>
  <c r="N28" i="1"/>
  <c r="M28" i="1"/>
  <c r="L28" i="1"/>
  <c r="K28" i="1"/>
  <c r="J28" i="1"/>
  <c r="M27" i="1"/>
  <c r="K27" i="1"/>
  <c r="K25" i="1"/>
  <c r="O23" i="1"/>
  <c r="O22" i="1"/>
  <c r="M22" i="1"/>
  <c r="M21" i="1"/>
  <c r="P13" i="1"/>
  <c r="O13" i="1"/>
  <c r="O27" i="1" s="1"/>
  <c r="N13" i="1"/>
  <c r="N27" i="1" s="1"/>
  <c r="M13" i="1"/>
  <c r="M24" i="1" s="1"/>
  <c r="L13" i="1"/>
  <c r="L21" i="1" s="1"/>
  <c r="K13" i="1"/>
  <c r="K22" i="1" s="1"/>
  <c r="J13" i="1"/>
  <c r="J23" i="1" s="1"/>
  <c r="N24" i="1" l="1"/>
  <c r="N22" i="1"/>
  <c r="O24" i="1"/>
  <c r="L27" i="1"/>
  <c r="M23" i="1"/>
  <c r="L25" i="1"/>
  <c r="P25" i="1"/>
  <c r="P27" i="1"/>
  <c r="N23" i="1"/>
  <c r="M25" i="1"/>
  <c r="N25" i="1"/>
  <c r="O21" i="1"/>
  <c r="L24" i="1"/>
  <c r="O25" i="1"/>
  <c r="L22" i="1"/>
  <c r="J27" i="1"/>
  <c r="P22" i="1"/>
  <c r="J21" i="1"/>
  <c r="K23" i="1"/>
  <c r="J24" i="1"/>
  <c r="N21" i="1"/>
  <c r="L23" i="1"/>
  <c r="K24" i="1"/>
  <c r="J25" i="1"/>
  <c r="P21" i="1"/>
  <c r="P23" i="1"/>
  <c r="K21" i="1"/>
  <c r="J22" i="1"/>
  <c r="P24" i="1"/>
  <c r="AB8" i="1"/>
  <c r="AB9" i="1"/>
  <c r="AB11" i="1"/>
  <c r="AB12" i="1"/>
  <c r="AB13" i="1"/>
  <c r="AB14" i="1"/>
  <c r="AB15" i="1"/>
  <c r="AB16" i="1"/>
  <c r="AB18" i="1"/>
  <c r="AB17" i="1"/>
  <c r="AB19" i="1"/>
  <c r="AB20" i="1"/>
  <c r="AB21" i="1"/>
  <c r="AB22" i="1"/>
  <c r="AB23" i="1"/>
  <c r="AB25" i="1"/>
  <c r="AB24" i="1"/>
  <c r="AB26" i="1"/>
  <c r="AB27" i="1"/>
  <c r="AB28" i="1"/>
  <c r="AB29" i="1"/>
  <c r="AB30" i="1"/>
  <c r="AB32" i="1"/>
  <c r="AB31" i="1"/>
  <c r="AB33" i="1"/>
  <c r="AB34" i="1"/>
  <c r="AB35" i="1"/>
  <c r="AB7" i="1"/>
  <c r="C28" i="1" l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2" i="1"/>
  <c r="D32" i="1"/>
  <c r="E32" i="1"/>
  <c r="F32" i="1"/>
  <c r="G32" i="1"/>
  <c r="H32" i="1"/>
  <c r="I32" i="1"/>
  <c r="C31" i="1"/>
  <c r="D31" i="1"/>
  <c r="E31" i="1"/>
  <c r="F31" i="1"/>
  <c r="G31" i="1"/>
  <c r="H31" i="1"/>
  <c r="I31" i="1"/>
  <c r="B29" i="1"/>
  <c r="B30" i="1"/>
  <c r="B32" i="1"/>
  <c r="B31" i="1"/>
  <c r="B28" i="1"/>
  <c r="I13" i="1"/>
  <c r="I27" i="1" s="1"/>
  <c r="C13" i="1"/>
  <c r="C21" i="1" s="1"/>
  <c r="D13" i="1"/>
  <c r="D27" i="1" s="1"/>
  <c r="E13" i="1"/>
  <c r="E24" i="1" s="1"/>
  <c r="F13" i="1"/>
  <c r="F24" i="1" s="1"/>
  <c r="G13" i="1"/>
  <c r="G23" i="1" s="1"/>
  <c r="H13" i="1"/>
  <c r="H27" i="1" s="1"/>
  <c r="B13" i="1"/>
  <c r="B24" i="1" s="1"/>
  <c r="C27" i="1" l="1"/>
  <c r="E23" i="1"/>
  <c r="G21" i="1"/>
  <c r="F21" i="1"/>
  <c r="D21" i="1"/>
  <c r="C25" i="1"/>
  <c r="F23" i="1"/>
  <c r="D24" i="1"/>
  <c r="D23" i="1"/>
  <c r="C24" i="1"/>
  <c r="C23" i="1"/>
  <c r="G25" i="1"/>
  <c r="F22" i="1"/>
  <c r="F25" i="1"/>
  <c r="C22" i="1"/>
  <c r="D25" i="1"/>
  <c r="F27" i="1"/>
  <c r="B23" i="1"/>
  <c r="E25" i="1"/>
  <c r="G22" i="1"/>
  <c r="E21" i="1"/>
  <c r="G27" i="1"/>
  <c r="H22" i="1"/>
  <c r="H21" i="1"/>
  <c r="H24" i="1"/>
  <c r="H25" i="1"/>
  <c r="H23" i="1"/>
  <c r="I21" i="1"/>
  <c r="I22" i="1"/>
  <c r="I25" i="1"/>
  <c r="I24" i="1"/>
  <c r="I23" i="1"/>
  <c r="G24" i="1"/>
  <c r="E22" i="1"/>
  <c r="E27" i="1"/>
  <c r="D22" i="1"/>
  <c r="B22" i="1"/>
  <c r="B27" i="1"/>
  <c r="B21" i="1"/>
  <c r="B25" i="1"/>
</calcChain>
</file>

<file path=xl/sharedStrings.xml><?xml version="1.0" encoding="utf-8"?>
<sst xmlns="http://schemas.openxmlformats.org/spreadsheetml/2006/main" count="38" uniqueCount="24">
  <si>
    <t>Number of institutions</t>
  </si>
  <si>
    <t>Domestic Banks</t>
  </si>
  <si>
    <t>International Banks</t>
  </si>
  <si>
    <t>Credit Unions</t>
  </si>
  <si>
    <t>Domestic Insurance Companies</t>
  </si>
  <si>
    <t>Memorandum item:</t>
  </si>
  <si>
    <t>Structure of the Financial System</t>
  </si>
  <si>
    <t>Assets as percent of total financial system (%)</t>
  </si>
  <si>
    <t>Assets as percent of GDP (%)</t>
  </si>
  <si>
    <t>Financial system assets ($mn)</t>
  </si>
  <si>
    <r>
      <t>Nominal GDP ($mn)</t>
    </r>
    <r>
      <rPr>
        <vertAlign val="superscript"/>
        <sz val="9"/>
        <color theme="1"/>
        <rFont val="Arial"/>
        <family val="2"/>
      </rPr>
      <t>1</t>
    </r>
  </si>
  <si>
    <t>Sources: Central Bank of Belize, Supervisor of Insurance and SIB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</si>
  <si>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</si>
  <si>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- Provisional</t>
    </r>
  </si>
  <si>
    <r>
      <t>International banks</t>
    </r>
    <r>
      <rPr>
        <sz val="12"/>
        <color theme="1"/>
        <rFont val="Arial"/>
        <family val="2"/>
      </rPr>
      <t xml:space="preserve"> are licensed under the International Banking Act and are authorized to provide banking services to non-residents, entities operating in Export Processing Zones and Commercial Free Zones, and agencies with majority control held by the Government of Belize and the Belize Social Security Board.</t>
    </r>
  </si>
  <si>
    <r>
      <t>Domestic banks</t>
    </r>
    <r>
      <rPr>
        <sz val="12"/>
        <color theme="1"/>
        <rFont val="Arial"/>
        <family val="2"/>
      </rPr>
      <t xml:space="preserve"> are licensed under the Domestic Banks and Financial Institutions Act and are authorised to conduct banking business in Belize.</t>
    </r>
  </si>
  <si>
    <r>
      <t>Since 2014</t>
    </r>
    <r>
      <rPr>
        <b/>
        <sz val="12"/>
        <color theme="1"/>
        <rFont val="Arial"/>
        <family val="2"/>
      </rPr>
      <t>, non-bank financial institutions</t>
    </r>
    <r>
      <rPr>
        <sz val="12"/>
        <color theme="1"/>
        <rFont val="Arial"/>
        <family val="2"/>
      </rPr>
      <t xml:space="preserve"> refer to the Development Finance Corporation.</t>
    </r>
  </si>
  <si>
    <t>Credit union sector data covers all active credit unions.</t>
  </si>
  <si>
    <t>Other Financial Institutions</t>
  </si>
  <si>
    <t>Other financial Institutions</t>
  </si>
  <si>
    <r>
      <t>2021</t>
    </r>
    <r>
      <rPr>
        <b/>
        <vertAlign val="superscript"/>
        <sz val="10"/>
        <color theme="1"/>
        <rFont val="Arial"/>
        <family val="2"/>
      </rPr>
      <t>R</t>
    </r>
  </si>
  <si>
    <r>
      <t>2022</t>
    </r>
    <r>
      <rPr>
        <b/>
        <vertAlign val="superscript"/>
        <sz val="10"/>
        <color theme="1"/>
        <rFont val="Arial"/>
        <family val="2"/>
      </rPr>
      <t>P</t>
    </r>
  </si>
  <si>
    <t>TABLE 27: FINANCIAL SYSTEM STRUCTURE</t>
  </si>
  <si>
    <t>Table 27: Financial System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</si>
</sst>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6" fontId="3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2" xfId="0" applyBorder="1"/>
    <xf numFmtId="0" fontId="0" fillId="0" borderId="1" xfId="0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164" fontId="0" fillId="0" borderId="0" xfId="0" applyNumberFormat="1"/>
    <xf numFmtId="4" fontId="0" fillId="0" borderId="0" xfId="0" applyNumberFormat="1"/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orking\Statistical%20Digest%202017\Table%2025%20-Belize%20Structure%20of%20Financial%20Syst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U"/>
      <sheetName val="Sheet2"/>
    </sheetNames>
    <sheetDataSet>
      <sheetData sheetId="0">
        <row r="5">
          <cell r="B5">
            <v>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showGridLines="0" tabSelected="1" workbookViewId="0">
      <selection activeCell="A3" sqref="A3"/>
    </sheetView>
  </sheetViews>
  <sheetFormatPr defaultRowHeight="15" x14ac:dyDescent="0.25"/>
  <cols>
    <col min="1" max="1" width="43.85546875" customWidth="1"/>
    <col min="10" max="10" width="8.85546875"/>
  </cols>
  <sheetData>
    <row r="1" spans="1:28" ht="15.75" x14ac:dyDescent="0.25"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/>
    </row>
    <row r="4" spans="1:28" ht="18" customHeight="1" x14ac:dyDescent="0.25">
      <c r="A4" s="16"/>
      <c r="B4" s="28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28" ht="18" customHeight="1" x14ac:dyDescent="0.25">
      <c r="A5" s="15"/>
      <c r="B5" s="24">
        <v>2006</v>
      </c>
      <c r="C5" s="24">
        <v>2007</v>
      </c>
      <c r="D5" s="24">
        <v>2008</v>
      </c>
      <c r="E5" s="24">
        <v>2009</v>
      </c>
      <c r="F5" s="24">
        <v>2010</v>
      </c>
      <c r="G5" s="24">
        <v>2011</v>
      </c>
      <c r="H5" s="24">
        <v>2012</v>
      </c>
      <c r="I5" s="24">
        <v>2013</v>
      </c>
      <c r="J5" s="25">
        <v>2014</v>
      </c>
      <c r="K5" s="25">
        <v>2015</v>
      </c>
      <c r="L5" s="25">
        <v>2016</v>
      </c>
      <c r="M5" s="25">
        <v>2017</v>
      </c>
      <c r="N5" s="25">
        <v>2018</v>
      </c>
      <c r="O5" s="25">
        <v>2019</v>
      </c>
      <c r="P5" s="25">
        <v>2020</v>
      </c>
      <c r="Q5" s="25" t="s">
        <v>20</v>
      </c>
      <c r="R5" s="25" t="s">
        <v>21</v>
      </c>
    </row>
    <row r="6" spans="1:28" x14ac:dyDescent="0.25">
      <c r="A6" s="1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8" x14ac:dyDescent="0.25">
      <c r="A7" s="2" t="s">
        <v>1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6</v>
      </c>
      <c r="J7" s="6">
        <v>6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4</v>
      </c>
      <c r="AB7" t="str">
        <f>IF(OR(N7="",[1]TBU!N5=""),"",[1]TBU!$B$5-N7)</f>
        <v/>
      </c>
    </row>
    <row r="8" spans="1:28" x14ac:dyDescent="0.25">
      <c r="A8" s="2" t="s">
        <v>2</v>
      </c>
      <c r="B8" s="6">
        <v>8</v>
      </c>
      <c r="C8" s="6">
        <v>8</v>
      </c>
      <c r="D8" s="6">
        <v>7</v>
      </c>
      <c r="E8" s="6">
        <v>7</v>
      </c>
      <c r="F8" s="6">
        <v>7</v>
      </c>
      <c r="G8" s="6">
        <v>6</v>
      </c>
      <c r="H8" s="6">
        <v>6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4</v>
      </c>
      <c r="O8" s="6">
        <v>3</v>
      </c>
      <c r="P8" s="6">
        <v>3</v>
      </c>
      <c r="Q8" s="6">
        <v>3</v>
      </c>
      <c r="R8" s="6">
        <v>3</v>
      </c>
      <c r="AB8" t="str">
        <f>IF(OR(N8="",[1]TBU!N6=""),"",[1]TBU!$B$5-N8)</f>
        <v/>
      </c>
    </row>
    <row r="9" spans="1:28" x14ac:dyDescent="0.25">
      <c r="A9" s="2" t="s">
        <v>3</v>
      </c>
      <c r="B9" s="6">
        <v>14</v>
      </c>
      <c r="C9" s="6">
        <v>13</v>
      </c>
      <c r="D9" s="6">
        <v>14</v>
      </c>
      <c r="E9" s="6">
        <v>14</v>
      </c>
      <c r="F9" s="6">
        <v>13</v>
      </c>
      <c r="G9" s="6">
        <v>12</v>
      </c>
      <c r="H9" s="6">
        <v>12</v>
      </c>
      <c r="I9" s="6">
        <v>12</v>
      </c>
      <c r="J9" s="6">
        <v>12</v>
      </c>
      <c r="K9" s="6">
        <v>11</v>
      </c>
      <c r="L9" s="6">
        <v>11</v>
      </c>
      <c r="M9" s="6">
        <v>8</v>
      </c>
      <c r="N9" s="6">
        <v>9</v>
      </c>
      <c r="O9" s="6">
        <v>9</v>
      </c>
      <c r="P9" s="6">
        <v>9</v>
      </c>
      <c r="Q9" s="6">
        <v>9</v>
      </c>
      <c r="R9" s="6">
        <v>8</v>
      </c>
      <c r="AB9" t="str">
        <f>IF(OR(N9="",[1]TBU!N7=""),"",[1]TBU!$B$5-N9)</f>
        <v/>
      </c>
    </row>
    <row r="10" spans="1:28" x14ac:dyDescent="0.25">
      <c r="A10" s="2" t="s">
        <v>4</v>
      </c>
      <c r="B10" s="6">
        <v>15</v>
      </c>
      <c r="C10" s="6">
        <v>14</v>
      </c>
      <c r="D10" s="6">
        <v>14</v>
      </c>
      <c r="E10" s="6">
        <v>13</v>
      </c>
      <c r="F10" s="6">
        <v>14</v>
      </c>
      <c r="G10" s="6">
        <v>12</v>
      </c>
      <c r="H10" s="6">
        <v>12</v>
      </c>
      <c r="I10" s="6">
        <v>14</v>
      </c>
      <c r="J10" s="6">
        <v>12</v>
      </c>
      <c r="K10" s="6">
        <v>11</v>
      </c>
      <c r="L10" s="6">
        <v>10</v>
      </c>
      <c r="M10" s="6">
        <v>10</v>
      </c>
      <c r="N10" s="6">
        <v>10</v>
      </c>
      <c r="O10" s="6">
        <v>10</v>
      </c>
      <c r="P10" s="6">
        <v>11</v>
      </c>
      <c r="Q10" s="6">
        <v>11</v>
      </c>
      <c r="R10" s="6">
        <v>11</v>
      </c>
    </row>
    <row r="11" spans="1:28" x14ac:dyDescent="0.25">
      <c r="A11" s="2" t="s">
        <v>18</v>
      </c>
      <c r="B11" s="6">
        <v>1</v>
      </c>
      <c r="C11" s="6">
        <v>1</v>
      </c>
      <c r="D11" s="6">
        <v>1</v>
      </c>
      <c r="E11" s="6">
        <v>3</v>
      </c>
      <c r="F11" s="6">
        <v>3</v>
      </c>
      <c r="G11" s="6">
        <v>2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AB11" t="str">
        <f>IF(OR(N11="",[1]TBU!N8=""),"",[1]TBU!$B$5-N11)</f>
        <v/>
      </c>
    </row>
    <row r="12" spans="1:28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AB12" t="str">
        <f>IF(OR(N12="",[1]TBU!N10=""),"",[1]TBU!$B$5-N12)</f>
        <v/>
      </c>
    </row>
    <row r="13" spans="1:28" x14ac:dyDescent="0.25">
      <c r="A13" s="1" t="s">
        <v>9</v>
      </c>
      <c r="B13" s="7">
        <f t="shared" ref="B13:I13" si="0">SUM(B14:B18)</f>
        <v>3070.9</v>
      </c>
      <c r="C13" s="7">
        <f t="shared" si="0"/>
        <v>3458.1090000000004</v>
      </c>
      <c r="D13" s="7">
        <f t="shared" si="0"/>
        <v>3772.2722000000003</v>
      </c>
      <c r="E13" s="7">
        <f t="shared" si="0"/>
        <v>4136.04</v>
      </c>
      <c r="F13" s="7">
        <f t="shared" si="0"/>
        <v>4382.3959999999997</v>
      </c>
      <c r="G13" s="7">
        <f t="shared" si="0"/>
        <v>4650.5220000000008</v>
      </c>
      <c r="H13" s="7">
        <f t="shared" si="0"/>
        <v>5034.5150000000003</v>
      </c>
      <c r="I13" s="7">
        <f t="shared" si="0"/>
        <v>5165.636199999999</v>
      </c>
      <c r="J13" s="7">
        <f t="shared" ref="J13:M13" si="1">SUM(J14:J18)</f>
        <v>5641.7421541800004</v>
      </c>
      <c r="K13" s="7">
        <f t="shared" si="1"/>
        <v>5596.6527522700007</v>
      </c>
      <c r="L13" s="7">
        <f t="shared" si="1"/>
        <v>5574.3615336399989</v>
      </c>
      <c r="M13" s="7">
        <f t="shared" si="1"/>
        <v>5623.2594116600003</v>
      </c>
      <c r="N13" s="7">
        <f>SUM(N14:N18)</f>
        <v>5400.509456159999</v>
      </c>
      <c r="O13" s="7">
        <f>SUM(O14:O18)</f>
        <v>5439.7609333699993</v>
      </c>
      <c r="P13" s="7">
        <f>SUM(P14:P18)</f>
        <v>5794.89747928</v>
      </c>
      <c r="Q13" s="7">
        <f>SUM(Q14:Q18)</f>
        <v>6425.7360922000007</v>
      </c>
      <c r="R13" s="7">
        <f>SUM(R14:R18)</f>
        <v>6529.1578884999981</v>
      </c>
      <c r="AB13" t="str">
        <f>IF(OR(N13="",[1]TBU!N11=""),"",[1]TBU!$B$5-N13)</f>
        <v/>
      </c>
    </row>
    <row r="14" spans="1:28" x14ac:dyDescent="0.25">
      <c r="A14" s="2" t="s">
        <v>1</v>
      </c>
      <c r="B14" s="8">
        <v>1895.2829999999999</v>
      </c>
      <c r="C14" s="8">
        <v>2136.6640000000002</v>
      </c>
      <c r="D14" s="8">
        <v>2435.1050000000005</v>
      </c>
      <c r="E14" s="8">
        <v>2529.1729999999998</v>
      </c>
      <c r="F14" s="8">
        <v>2516.9589999999998</v>
      </c>
      <c r="G14" s="8">
        <v>2565.1880000000001</v>
      </c>
      <c r="H14" s="8">
        <v>2759.7939999999999</v>
      </c>
      <c r="I14" s="8">
        <v>2787.5299999999997</v>
      </c>
      <c r="J14" s="8">
        <v>2966.51</v>
      </c>
      <c r="K14" s="8">
        <v>3209.5550000000003</v>
      </c>
      <c r="L14" s="8">
        <v>3229.9589999999998</v>
      </c>
      <c r="M14" s="8">
        <v>3187.3670000000002</v>
      </c>
      <c r="N14" s="8">
        <v>3349.6710000000003</v>
      </c>
      <c r="O14" s="8">
        <v>3519.1089999999995</v>
      </c>
      <c r="P14" s="8">
        <v>3816.8560000000002</v>
      </c>
      <c r="Q14" s="8">
        <v>4266.2569999999996</v>
      </c>
      <c r="R14" s="8">
        <v>4274.8739999999998</v>
      </c>
      <c r="AB14" t="str">
        <f>IF(OR(N14="",[1]TBU!N12=""),"",[1]TBU!$B$5-N14)</f>
        <v/>
      </c>
    </row>
    <row r="15" spans="1:28" x14ac:dyDescent="0.25">
      <c r="A15" s="2" t="s">
        <v>2</v>
      </c>
      <c r="B15" s="8">
        <v>619.96800000000007</v>
      </c>
      <c r="C15" s="8">
        <v>718.39800000000002</v>
      </c>
      <c r="D15" s="8">
        <v>693.32720000000006</v>
      </c>
      <c r="E15" s="8">
        <v>794.154</v>
      </c>
      <c r="F15" s="8">
        <v>978.702</v>
      </c>
      <c r="G15" s="8">
        <v>1181.2180000000001</v>
      </c>
      <c r="H15" s="8">
        <v>1307.346</v>
      </c>
      <c r="I15" s="8">
        <v>1338.8301999999999</v>
      </c>
      <c r="J15" s="8">
        <v>1573.2218</v>
      </c>
      <c r="K15" s="8">
        <v>1203.1400000000001</v>
      </c>
      <c r="L15" s="8">
        <v>1061.1546000000001</v>
      </c>
      <c r="M15" s="8">
        <v>1094.8643999999999</v>
      </c>
      <c r="N15" s="8">
        <v>602.72379999999998</v>
      </c>
      <c r="O15" s="8">
        <v>416.81200000000001</v>
      </c>
      <c r="P15" s="8">
        <v>376.74059999999997</v>
      </c>
      <c r="Q15" s="8">
        <v>445.04340000000002</v>
      </c>
      <c r="R15" s="8">
        <v>417.45080000000002</v>
      </c>
      <c r="AB15" t="str">
        <f>IF(OR(N15="",[1]TBU!N13=""),"",[1]TBU!$B$5-N15)</f>
        <v/>
      </c>
    </row>
    <row r="16" spans="1:28" x14ac:dyDescent="0.25">
      <c r="A16" s="2" t="s">
        <v>3</v>
      </c>
      <c r="B16" s="8">
        <v>363.64899999999994</v>
      </c>
      <c r="C16" s="8">
        <v>406.04700000000003</v>
      </c>
      <c r="D16" s="8">
        <v>440.83999999999992</v>
      </c>
      <c r="E16" s="8">
        <v>482.65600000000001</v>
      </c>
      <c r="F16" s="8">
        <v>534.90899999999999</v>
      </c>
      <c r="G16" s="8">
        <v>588.75700000000006</v>
      </c>
      <c r="H16" s="8">
        <v>653.02499999999998</v>
      </c>
      <c r="I16" s="8">
        <v>719.57899999999995</v>
      </c>
      <c r="J16" s="8">
        <v>768.39900000000011</v>
      </c>
      <c r="K16" s="8">
        <v>826.95420000000001</v>
      </c>
      <c r="L16" s="8">
        <v>906.77610305000007</v>
      </c>
      <c r="M16" s="8">
        <v>943.36385997000002</v>
      </c>
      <c r="N16" s="8">
        <v>1045.0431975300003</v>
      </c>
      <c r="O16" s="8">
        <v>1096.5823617400001</v>
      </c>
      <c r="P16" s="8">
        <v>1141.6462351699997</v>
      </c>
      <c r="Q16" s="8">
        <v>1189.1686002000004</v>
      </c>
      <c r="R16" s="8">
        <v>1254.6664944999995</v>
      </c>
      <c r="AB16" t="str">
        <f>IF(OR(N16="",[1]TBU!N14=""),"",[1]TBU!$B$5-N16)</f>
        <v/>
      </c>
    </row>
    <row r="17" spans="1:28" x14ac:dyDescent="0.25">
      <c r="A17" s="2" t="s">
        <v>4</v>
      </c>
      <c r="B17" s="8">
        <v>160</v>
      </c>
      <c r="C17" s="8">
        <v>166</v>
      </c>
      <c r="D17" s="8">
        <v>169</v>
      </c>
      <c r="E17" s="8">
        <v>179</v>
      </c>
      <c r="F17" s="8">
        <v>193</v>
      </c>
      <c r="G17" s="8">
        <v>211</v>
      </c>
      <c r="H17" s="8">
        <v>215</v>
      </c>
      <c r="I17" s="9">
        <v>226</v>
      </c>
      <c r="J17" s="8">
        <v>243.11335418000002</v>
      </c>
      <c r="K17" s="8">
        <v>252.65355226999998</v>
      </c>
      <c r="L17" s="8">
        <v>271.79083058999998</v>
      </c>
      <c r="M17" s="9">
        <v>289.04715168999996</v>
      </c>
      <c r="N17" s="9">
        <v>293.84145862999998</v>
      </c>
      <c r="O17" s="9">
        <v>299.92857163000002</v>
      </c>
      <c r="P17" s="9">
        <v>345.08064411000004</v>
      </c>
      <c r="Q17" s="9">
        <v>389.05009200000001</v>
      </c>
      <c r="R17" s="9">
        <v>436.90459399999997</v>
      </c>
      <c r="AB17" t="str">
        <f>IF(OR(N17="",[1]TBU!N16=""),"",[1]TBU!$B$5-N17)</f>
        <v/>
      </c>
    </row>
    <row r="18" spans="1:28" x14ac:dyDescent="0.25">
      <c r="A18" s="2" t="s">
        <v>19</v>
      </c>
      <c r="B18" s="8">
        <v>32</v>
      </c>
      <c r="C18" s="8">
        <v>31</v>
      </c>
      <c r="D18" s="8">
        <v>34</v>
      </c>
      <c r="E18" s="8">
        <v>151.05700000000002</v>
      </c>
      <c r="F18" s="8">
        <v>158.82599999999999</v>
      </c>
      <c r="G18" s="8">
        <v>104.35899999999999</v>
      </c>
      <c r="H18" s="8">
        <v>99.350000000000009</v>
      </c>
      <c r="I18" s="9">
        <v>93.697000000000003</v>
      </c>
      <c r="J18" s="8">
        <v>90.498000000000005</v>
      </c>
      <c r="K18" s="8">
        <v>104.35</v>
      </c>
      <c r="L18" s="8">
        <v>104.681</v>
      </c>
      <c r="M18" s="8">
        <v>108.617</v>
      </c>
      <c r="N18" s="8">
        <v>109.23</v>
      </c>
      <c r="O18" s="8">
        <v>107.32899999999999</v>
      </c>
      <c r="P18" s="8">
        <v>114.574</v>
      </c>
      <c r="Q18" s="8">
        <v>136.21700000000001</v>
      </c>
      <c r="R18" s="8">
        <v>145.262</v>
      </c>
      <c r="AB18" t="str">
        <f>IF(OR(N18="",[1]TBU!N15=""),"",[1]TBU!$B$5-N18)</f>
        <v/>
      </c>
    </row>
    <row r="19" spans="1:28" ht="9.75" customHeight="1" x14ac:dyDescent="0.25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AB19" t="str">
        <f>IF(OR(N19="",[1]TBU!N17=""),"",[1]TBU!$B$5-N19)</f>
        <v/>
      </c>
    </row>
    <row r="20" spans="1:28" x14ac:dyDescent="0.25">
      <c r="A20" s="1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X20" s="22"/>
      <c r="AB20" t="str">
        <f>IF(OR(N20="",[1]TBU!N18=""),"",[1]TBU!$B$5-N20)</f>
        <v/>
      </c>
    </row>
    <row r="21" spans="1:28" x14ac:dyDescent="0.25">
      <c r="A21" s="2" t="s">
        <v>1</v>
      </c>
      <c r="B21" s="10">
        <f t="shared" ref="B21:Q25" si="2">B14/B$13*100</f>
        <v>61.717509524894979</v>
      </c>
      <c r="C21" s="10">
        <f t="shared" si="2"/>
        <v>61.787063392160277</v>
      </c>
      <c r="D21" s="10">
        <f t="shared" si="2"/>
        <v>64.552738267402873</v>
      </c>
      <c r="E21" s="10">
        <f t="shared" si="2"/>
        <v>61.149626212512445</v>
      </c>
      <c r="F21" s="10">
        <f t="shared" si="2"/>
        <v>57.43339944633027</v>
      </c>
      <c r="G21" s="10">
        <f t="shared" si="2"/>
        <v>55.159141274893429</v>
      </c>
      <c r="H21" s="10">
        <f t="shared" si="2"/>
        <v>54.817474970280145</v>
      </c>
      <c r="I21" s="10">
        <f t="shared" si="2"/>
        <v>53.962956198889891</v>
      </c>
      <c r="J21" s="10">
        <f t="shared" si="2"/>
        <v>52.581453014510693</v>
      </c>
      <c r="K21" s="10">
        <f t="shared" si="2"/>
        <v>57.347760207173934</v>
      </c>
      <c r="L21" s="10">
        <f t="shared" si="2"/>
        <v>57.943120131479361</v>
      </c>
      <c r="M21" s="10">
        <f t="shared" si="2"/>
        <v>56.681841733833181</v>
      </c>
      <c r="N21" s="10">
        <f t="shared" si="2"/>
        <v>62.025092765632607</v>
      </c>
      <c r="O21" s="10">
        <f t="shared" si="2"/>
        <v>64.692346650974386</v>
      </c>
      <c r="P21" s="10">
        <f t="shared" si="2"/>
        <v>65.865807180323642</v>
      </c>
      <c r="Q21" s="10">
        <f t="shared" si="2"/>
        <v>66.393280688552949</v>
      </c>
      <c r="R21" s="10">
        <v>65.473588983496072</v>
      </c>
      <c r="AB21" t="str">
        <f>IF(OR(N21="",[1]TBU!N19=""),"",[1]TBU!$B$5-N21)</f>
        <v/>
      </c>
    </row>
    <row r="22" spans="1:28" x14ac:dyDescent="0.25">
      <c r="A22" s="2" t="s">
        <v>2</v>
      </c>
      <c r="B22" s="10">
        <f t="shared" ref="B22:I22" si="3">B15/B$13*100</f>
        <v>20.188478947539814</v>
      </c>
      <c r="C22" s="10">
        <f t="shared" si="3"/>
        <v>20.774301793263312</v>
      </c>
      <c r="D22" s="10">
        <f t="shared" si="3"/>
        <v>18.379564443944421</v>
      </c>
      <c r="E22" s="10">
        <f t="shared" si="3"/>
        <v>19.200829779209101</v>
      </c>
      <c r="F22" s="10">
        <f t="shared" si="3"/>
        <v>22.332577886617276</v>
      </c>
      <c r="G22" s="10">
        <f t="shared" si="3"/>
        <v>25.399686314783587</v>
      </c>
      <c r="H22" s="10">
        <f t="shared" si="3"/>
        <v>25.967665207075559</v>
      </c>
      <c r="I22" s="10">
        <f t="shared" si="3"/>
        <v>25.918011802689477</v>
      </c>
      <c r="J22" s="10">
        <f t="shared" si="2"/>
        <v>27.885389955909108</v>
      </c>
      <c r="K22" s="10">
        <f t="shared" si="2"/>
        <v>21.497492398684319</v>
      </c>
      <c r="L22" s="10">
        <f t="shared" si="2"/>
        <v>19.036343330015004</v>
      </c>
      <c r="M22" s="10">
        <f t="shared" si="2"/>
        <v>19.470280843344433</v>
      </c>
      <c r="N22" s="10">
        <f t="shared" si="2"/>
        <v>11.160498928717056</v>
      </c>
      <c r="O22" s="10">
        <f t="shared" si="2"/>
        <v>7.6623220230705948</v>
      </c>
      <c r="P22" s="10">
        <f t="shared" si="2"/>
        <v>6.5012470254574541</v>
      </c>
      <c r="Q22" s="10">
        <f t="shared" si="2"/>
        <v>6.9259520405798218</v>
      </c>
      <c r="R22" s="10">
        <v>6.3936392277366831</v>
      </c>
      <c r="AB22" t="str">
        <f>IF(OR(N22="",[1]TBU!N20=""),"",[1]TBU!$B$5-N22)</f>
        <v/>
      </c>
    </row>
    <row r="23" spans="1:28" x14ac:dyDescent="0.25">
      <c r="A23" s="2" t="s">
        <v>3</v>
      </c>
      <c r="B23" s="10">
        <f t="shared" ref="B23:I23" si="4">B16/B$13*100</f>
        <v>11.841772770197661</v>
      </c>
      <c r="C23" s="10">
        <f t="shared" si="4"/>
        <v>11.74187973831941</v>
      </c>
      <c r="D23" s="10">
        <f t="shared" si="4"/>
        <v>11.686325286918581</v>
      </c>
      <c r="E23" s="10">
        <f t="shared" si="4"/>
        <v>11.669519637140841</v>
      </c>
      <c r="F23" s="10">
        <f t="shared" si="4"/>
        <v>12.205857252516662</v>
      </c>
      <c r="G23" s="10">
        <f t="shared" si="4"/>
        <v>12.66001967091006</v>
      </c>
      <c r="H23" s="10">
        <f t="shared" si="4"/>
        <v>12.970961453089322</v>
      </c>
      <c r="I23" s="10">
        <f t="shared" si="4"/>
        <v>13.930113777660146</v>
      </c>
      <c r="J23" s="10">
        <f t="shared" si="2"/>
        <v>13.619888662063168</v>
      </c>
      <c r="K23" s="10">
        <f t="shared" si="2"/>
        <v>14.775871160928961</v>
      </c>
      <c r="L23" s="10">
        <f t="shared" si="2"/>
        <v>16.266905143805499</v>
      </c>
      <c r="M23" s="10">
        <f t="shared" si="2"/>
        <v>16.776104229050969</v>
      </c>
      <c r="N23" s="10">
        <f t="shared" si="2"/>
        <v>19.350826176926503</v>
      </c>
      <c r="O23" s="10">
        <f t="shared" si="2"/>
        <v>20.158649896047063</v>
      </c>
      <c r="P23" s="10">
        <f t="shared" si="2"/>
        <v>19.700887535146631</v>
      </c>
      <c r="Q23" s="10">
        <f t="shared" si="2"/>
        <v>18.506340489823334</v>
      </c>
      <c r="R23" s="10">
        <v>19.216360148218829</v>
      </c>
      <c r="AB23" t="str">
        <f>IF(OR(N23="",[1]TBU!N21=""),"",[1]TBU!$B$5-N23)</f>
        <v/>
      </c>
    </row>
    <row r="24" spans="1:28" x14ac:dyDescent="0.25">
      <c r="A24" s="2" t="s">
        <v>4</v>
      </c>
      <c r="B24" s="10">
        <f t="shared" ref="B24:I24" si="5">B17/B$13*100</f>
        <v>5.2101989644729558</v>
      </c>
      <c r="C24" s="10">
        <f t="shared" si="5"/>
        <v>4.8003113840541172</v>
      </c>
      <c r="D24" s="10">
        <f t="shared" si="5"/>
        <v>4.4800584644978692</v>
      </c>
      <c r="E24" s="10">
        <f t="shared" si="5"/>
        <v>4.3278111430256967</v>
      </c>
      <c r="F24" s="10">
        <f t="shared" si="5"/>
        <v>4.4039835742821962</v>
      </c>
      <c r="G24" s="10">
        <f t="shared" si="5"/>
        <v>4.5371250797222329</v>
      </c>
      <c r="H24" s="10">
        <f t="shared" si="5"/>
        <v>4.2705205963235775</v>
      </c>
      <c r="I24" s="10">
        <f t="shared" si="5"/>
        <v>4.3750661341578807</v>
      </c>
      <c r="J24" s="10">
        <f t="shared" si="2"/>
        <v>4.3091893875347687</v>
      </c>
      <c r="K24" s="10">
        <f t="shared" si="2"/>
        <v>4.5143689175199189</v>
      </c>
      <c r="L24" s="10">
        <f t="shared" si="2"/>
        <v>4.875730232956804</v>
      </c>
      <c r="M24" s="10">
        <f t="shared" si="2"/>
        <v>5.1402066049211932</v>
      </c>
      <c r="N24" s="10">
        <f t="shared" si="2"/>
        <v>5.4409951693508232</v>
      </c>
      <c r="O24" s="10">
        <f t="shared" si="2"/>
        <v>5.5136351634517613</v>
      </c>
      <c r="P24" s="10">
        <f t="shared" si="2"/>
        <v>5.9549050754367334</v>
      </c>
      <c r="Q24" s="10">
        <f t="shared" si="2"/>
        <v>6.0545606980693734</v>
      </c>
      <c r="R24" s="10">
        <v>6.6915918019004126</v>
      </c>
      <c r="AB24" t="str">
        <f>IF(OR(N24="",[1]TBU!N23=""),"",[1]TBU!$B$5-N24)</f>
        <v/>
      </c>
    </row>
    <row r="25" spans="1:28" x14ac:dyDescent="0.25">
      <c r="A25" s="2" t="s">
        <v>19</v>
      </c>
      <c r="B25" s="10">
        <f t="shared" ref="B25:I25" si="6">B18/B$13*100</f>
        <v>1.042039792894591</v>
      </c>
      <c r="C25" s="10">
        <f t="shared" si="6"/>
        <v>0.89644369220287723</v>
      </c>
      <c r="D25" s="10">
        <f t="shared" si="6"/>
        <v>0.90131353723625773</v>
      </c>
      <c r="E25" s="10">
        <f t="shared" si="6"/>
        <v>3.652213228111914</v>
      </c>
      <c r="F25" s="10">
        <f t="shared" si="6"/>
        <v>3.6241818402535966</v>
      </c>
      <c r="G25" s="10">
        <f t="shared" si="6"/>
        <v>2.244027659690675</v>
      </c>
      <c r="H25" s="10">
        <f t="shared" si="6"/>
        <v>1.973377773231384</v>
      </c>
      <c r="I25" s="10">
        <f t="shared" si="6"/>
        <v>1.8138520866026149</v>
      </c>
      <c r="J25" s="10">
        <f t="shared" si="2"/>
        <v>1.6040789799822648</v>
      </c>
      <c r="K25" s="10">
        <f t="shared" si="2"/>
        <v>1.8645073156928607</v>
      </c>
      <c r="L25" s="10">
        <f t="shared" si="2"/>
        <v>1.8779011617433505</v>
      </c>
      <c r="M25" s="10">
        <f t="shared" si="2"/>
        <v>1.9315665888502198</v>
      </c>
      <c r="N25" s="10">
        <f t="shared" si="2"/>
        <v>2.0225869593730397</v>
      </c>
      <c r="O25" s="10">
        <f t="shared" si="2"/>
        <v>1.9730462664562052</v>
      </c>
      <c r="P25" s="10">
        <f t="shared" si="2"/>
        <v>1.9771531836355369</v>
      </c>
      <c r="Q25" s="10">
        <f t="shared" si="2"/>
        <v>2.119866082974518</v>
      </c>
      <c r="R25" s="10">
        <v>2.2248198386480182</v>
      </c>
      <c r="AB25" t="str">
        <f>IF(OR(N25="",[1]TBU!N22=""),"",[1]TBU!$B$5-N25)</f>
        <v/>
      </c>
    </row>
    <row r="26" spans="1:28" ht="10.5" customHeight="1" x14ac:dyDescent="0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AB26" t="str">
        <f>IF(OR(N26="",[1]TBU!N24=""),"",[1]TBU!$B$5-N26)</f>
        <v/>
      </c>
    </row>
    <row r="27" spans="1:28" x14ac:dyDescent="0.25">
      <c r="A27" s="1" t="s">
        <v>8</v>
      </c>
      <c r="B27" s="11">
        <f t="shared" ref="B27:M27" si="7">B13/B35*100</f>
        <v>97.120208198303629</v>
      </c>
      <c r="C27" s="11">
        <f t="shared" si="7"/>
        <v>101.9420322742869</v>
      </c>
      <c r="D27" s="11">
        <f t="shared" si="7"/>
        <v>109.08236760498401</v>
      </c>
      <c r="E27" s="11">
        <f t="shared" si="7"/>
        <v>123.04569826225888</v>
      </c>
      <c r="F27" s="11">
        <f t="shared" si="7"/>
        <v>126.02661210912503</v>
      </c>
      <c r="G27" s="11">
        <f t="shared" si="7"/>
        <v>127.79400960349419</v>
      </c>
      <c r="H27" s="11">
        <f t="shared" si="7"/>
        <v>132.262166598352</v>
      </c>
      <c r="I27" s="11">
        <f t="shared" si="7"/>
        <v>127.2596709479261</v>
      </c>
      <c r="J27" s="11">
        <f t="shared" si="7"/>
        <v>131.94279927453871</v>
      </c>
      <c r="K27" s="11">
        <f t="shared" si="7"/>
        <v>126.59818929311437</v>
      </c>
      <c r="L27" s="11">
        <f t="shared" si="7"/>
        <v>123.4112230432376</v>
      </c>
      <c r="M27" s="11">
        <f t="shared" si="7"/>
        <v>122.98266581357713</v>
      </c>
      <c r="N27" s="11">
        <f>N13/N35*100</f>
        <v>116.63915371503852</v>
      </c>
      <c r="O27" s="11">
        <f>O13/O35*100</f>
        <v>112.54755412182152</v>
      </c>
      <c r="P27" s="11">
        <f t="shared" ref="P27" si="8">P13/P35*100</f>
        <v>139.29037519601951</v>
      </c>
      <c r="Q27" s="11">
        <f>Q13/Q35*100</f>
        <v>128.94539947825737</v>
      </c>
      <c r="R27" s="11">
        <f>R13/R35*100</f>
        <v>110.72925858433784</v>
      </c>
      <c r="AB27" t="str">
        <f>IF(OR(N27="",[1]TBU!N25=""),"",[1]TBU!$B$5-N27)</f>
        <v/>
      </c>
    </row>
    <row r="28" spans="1:28" x14ac:dyDescent="0.25">
      <c r="A28" s="2" t="s">
        <v>1</v>
      </c>
      <c r="B28" s="10">
        <f t="shared" ref="B28:Q32" si="9">B14/B$35*100</f>
        <v>59.94017374538587</v>
      </c>
      <c r="C28" s="10">
        <f t="shared" si="9"/>
        <v>62.986988104570152</v>
      </c>
      <c r="D28" s="10">
        <f t="shared" si="9"/>
        <v>70.415655255931583</v>
      </c>
      <c r="E28" s="10">
        <f t="shared" si="9"/>
        <v>75.241984557947234</v>
      </c>
      <c r="F28" s="10">
        <f t="shared" si="9"/>
        <v>72.381367541311022</v>
      </c>
      <c r="G28" s="10">
        <f t="shared" si="9"/>
        <v>70.490078298042249</v>
      </c>
      <c r="H28" s="10">
        <f t="shared" si="9"/>
        <v>72.502780070201837</v>
      </c>
      <c r="I28" s="10">
        <f t="shared" si="9"/>
        <v>68.673080492480764</v>
      </c>
      <c r="J28" s="10">
        <f t="shared" si="9"/>
        <v>69.377441006571729</v>
      </c>
      <c r="K28" s="10">
        <f t="shared" si="9"/>
        <v>72.601226022439377</v>
      </c>
      <c r="L28" s="10">
        <f t="shared" si="9"/>
        <v>71.508313223671109</v>
      </c>
      <c r="M28" s="10">
        <f t="shared" si="9"/>
        <v>69.708839996500743</v>
      </c>
      <c r="N28" s="10">
        <f t="shared" si="9"/>
        <v>72.345543292801452</v>
      </c>
      <c r="O28" s="10">
        <f t="shared" si="9"/>
        <v>72.809653859681774</v>
      </c>
      <c r="P28" s="10">
        <f t="shared" si="9"/>
        <v>91.744729947359573</v>
      </c>
      <c r="Q28" s="10">
        <f t="shared" si="9"/>
        <v>85.611081010575305</v>
      </c>
      <c r="R28" s="10">
        <v>72.498419649981898</v>
      </c>
      <c r="AB28" t="str">
        <f>IF(OR(N28="",[1]TBU!N26=""),"",[1]TBU!$B$5-N28)</f>
        <v/>
      </c>
    </row>
    <row r="29" spans="1:28" x14ac:dyDescent="0.25">
      <c r="A29" s="2" t="s">
        <v>2</v>
      </c>
      <c r="B29" s="10">
        <f t="shared" ref="B29:I29" si="10">B15/B$35*100</f>
        <v>19.60709278592136</v>
      </c>
      <c r="C29" s="10">
        <f t="shared" si="10"/>
        <v>21.177745438846252</v>
      </c>
      <c r="D29" s="10">
        <f t="shared" si="10"/>
        <v>20.048864050938388</v>
      </c>
      <c r="E29" s="10">
        <f t="shared" si="10"/>
        <v>23.625795073975574</v>
      </c>
      <c r="F29" s="10">
        <f t="shared" si="10"/>
        <v>28.144991307135385</v>
      </c>
      <c r="G29" s="10">
        <f t="shared" si="10"/>
        <v>32.459277568371938</v>
      </c>
      <c r="H29" s="10">
        <f t="shared" si="10"/>
        <v>34.345396617884553</v>
      </c>
      <c r="I29" s="10">
        <f t="shared" si="10"/>
        <v>32.983176536347273</v>
      </c>
      <c r="J29" s="10">
        <f t="shared" si="9"/>
        <v>36.792764096447534</v>
      </c>
      <c r="K29" s="10">
        <f t="shared" si="9"/>
        <v>27.215436120159247</v>
      </c>
      <c r="L29" s="10">
        <f t="shared" si="9"/>
        <v>23.492984126281304</v>
      </c>
      <c r="M29" s="10">
        <f t="shared" si="9"/>
        <v>23.94507042253521</v>
      </c>
      <c r="N29" s="10">
        <f t="shared" si="9"/>
        <v>13.017511500831514</v>
      </c>
      <c r="O29" s="10">
        <f t="shared" si="9"/>
        <v>8.6237560259036261</v>
      </c>
      <c r="P29" s="10">
        <f t="shared" si="9"/>
        <v>9.0556113741797457</v>
      </c>
      <c r="Q29" s="10">
        <f t="shared" si="9"/>
        <v>8.9306965263981706</v>
      </c>
      <c r="R29" s="10">
        <v>7.079629313430214</v>
      </c>
      <c r="AB29" t="str">
        <f>IF(OR(N29="",[1]TBU!N27=""),"",[1]TBU!$B$5-N29)</f>
        <v/>
      </c>
    </row>
    <row r="30" spans="1:28" x14ac:dyDescent="0.25">
      <c r="A30" s="2" t="s">
        <v>3</v>
      </c>
      <c r="B30" s="10">
        <f t="shared" ref="B30:I30" si="11">B16/B$35*100</f>
        <v>11.500754368785994</v>
      </c>
      <c r="C30" s="10">
        <f t="shared" si="11"/>
        <v>11.96991083244553</v>
      </c>
      <c r="D30" s="10">
        <f t="shared" si="11"/>
        <v>12.747720308990729</v>
      </c>
      <c r="E30" s="10">
        <f t="shared" si="11"/>
        <v>14.358841921371365</v>
      </c>
      <c r="F30" s="10">
        <f t="shared" si="11"/>
        <v>15.382628374222676</v>
      </c>
      <c r="G30" s="10">
        <f t="shared" si="11"/>
        <v>16.178746754047054</v>
      </c>
      <c r="H30" s="10">
        <f t="shared" si="11"/>
        <v>17.155674646493019</v>
      </c>
      <c r="I30" s="10">
        <f t="shared" si="11"/>
        <v>17.727416956122021</v>
      </c>
      <c r="J30" s="10">
        <f t="shared" si="9"/>
        <v>17.970462358801658</v>
      </c>
      <c r="K30" s="10">
        <f t="shared" si="9"/>
        <v>18.705985342019542</v>
      </c>
      <c r="L30" s="10">
        <f t="shared" si="9"/>
        <v>20.075186589253697</v>
      </c>
      <c r="M30" s="10">
        <f t="shared" si="9"/>
        <v>20.631700200551133</v>
      </c>
      <c r="N30" s="10">
        <f t="shared" si="9"/>
        <v>22.570639889635217</v>
      </c>
      <c r="O30" s="10">
        <f t="shared" si="9"/>
        <v>22.688067401982085</v>
      </c>
      <c r="P30" s="10">
        <f t="shared" si="9"/>
        <v>27.441440164651581</v>
      </c>
      <c r="Q30" s="10">
        <f t="shared" si="9"/>
        <v>23.863074673409194</v>
      </c>
      <c r="R30" s="10">
        <v>21.278133119018875</v>
      </c>
      <c r="AB30" t="str">
        <f>IF(OR(N30="",[1]TBU!N28=""),"",[1]TBU!$B$5-N30)</f>
        <v/>
      </c>
    </row>
    <row r="31" spans="1:28" x14ac:dyDescent="0.25">
      <c r="A31" s="2" t="s">
        <v>4</v>
      </c>
      <c r="B31" s="10">
        <f t="shared" ref="B31:I31" si="12">B17/B$35*100</f>
        <v>5.0601560818419937</v>
      </c>
      <c r="C31" s="10">
        <f t="shared" si="12"/>
        <v>4.8935349803987176</v>
      </c>
      <c r="D31" s="10">
        <f t="shared" si="12"/>
        <v>4.8869538431617681</v>
      </c>
      <c r="E31" s="10">
        <f t="shared" si="12"/>
        <v>5.3251854404078145</v>
      </c>
      <c r="F31" s="10">
        <f t="shared" si="12"/>
        <v>5.5501912965102029</v>
      </c>
      <c r="G31" s="10">
        <f t="shared" si="12"/>
        <v>5.7981740601027729</v>
      </c>
      <c r="H31" s="10">
        <f t="shared" si="12"/>
        <v>5.6482830657264254</v>
      </c>
      <c r="I31" s="10">
        <f t="shared" si="12"/>
        <v>5.5676947660834699</v>
      </c>
      <c r="J31" s="10">
        <f t="shared" si="9"/>
        <v>5.6856651039547241</v>
      </c>
      <c r="K31" s="10">
        <f t="shared" si="9"/>
        <v>5.7151093075913852</v>
      </c>
      <c r="L31" s="10">
        <f t="shared" si="9"/>
        <v>6.0171983127808897</v>
      </c>
      <c r="M31" s="10">
        <f t="shared" si="9"/>
        <v>6.3215631110576505</v>
      </c>
      <c r="N31" s="10">
        <f t="shared" si="9"/>
        <v>6.3463307192069269</v>
      </c>
      <c r="O31" s="10">
        <f t="shared" si="9"/>
        <v>6.2054615196656533</v>
      </c>
      <c r="P31" s="10">
        <f t="shared" si="9"/>
        <v>8.2946096221426338</v>
      </c>
      <c r="Q31" s="10">
        <f t="shared" si="9"/>
        <v>7.8070774787791217</v>
      </c>
      <c r="R31" s="10">
        <v>7.4095499897346606</v>
      </c>
      <c r="AB31" t="str">
        <f>IF(OR(N31="",[1]TBU!N30=""),"",[1]TBU!$B$5-N31)</f>
        <v/>
      </c>
    </row>
    <row r="32" spans="1:28" x14ac:dyDescent="0.25">
      <c r="A32" s="2" t="s">
        <v>19</v>
      </c>
      <c r="B32" s="10">
        <f t="shared" ref="B32:I32" si="13">B18/B$35*100</f>
        <v>1.0120312163683987</v>
      </c>
      <c r="C32" s="10">
        <f t="shared" si="13"/>
        <v>0.91385291802626634</v>
      </c>
      <c r="D32" s="10">
        <f t="shared" si="13"/>
        <v>0.98317414596153907</v>
      </c>
      <c r="E32" s="10">
        <f t="shared" si="13"/>
        <v>4.4938912685568901</v>
      </c>
      <c r="F32" s="10">
        <f t="shared" si="13"/>
        <v>4.5674335899457494</v>
      </c>
      <c r="G32" s="10">
        <f t="shared" si="13"/>
        <v>2.8677329229301671</v>
      </c>
      <c r="H32" s="10">
        <f t="shared" si="13"/>
        <v>2.6100321980461416</v>
      </c>
      <c r="I32" s="10">
        <f t="shared" si="13"/>
        <v>2.3083021968925794</v>
      </c>
      <c r="J32" s="10">
        <f t="shared" si="9"/>
        <v>2.1164667087630677</v>
      </c>
      <c r="K32" s="10">
        <f t="shared" si="9"/>
        <v>2.360432500904813</v>
      </c>
      <c r="L32" s="10">
        <f t="shared" si="9"/>
        <v>2.3175407912506367</v>
      </c>
      <c r="M32" s="10">
        <f t="shared" si="9"/>
        <v>2.3754920829323773</v>
      </c>
      <c r="N32" s="10">
        <f t="shared" si="9"/>
        <v>2.3591283125634432</v>
      </c>
      <c r="O32" s="10">
        <f t="shared" si="9"/>
        <v>2.2206153145883762</v>
      </c>
      <c r="P32" s="10">
        <f t="shared" si="9"/>
        <v>2.7539840876859842</v>
      </c>
      <c r="Q32" s="10">
        <f t="shared" si="9"/>
        <v>2.7334697890955795</v>
      </c>
      <c r="R32" s="10">
        <v>2.4635265121722116</v>
      </c>
      <c r="AB32" t="str">
        <f>IF(OR(N32="",[1]TBU!N29=""),"",[1]TBU!$B$5-N32)</f>
        <v/>
      </c>
    </row>
    <row r="33" spans="1:28" ht="9" customHeight="1" x14ac:dyDescent="0.2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AB33" t="str">
        <f>IF(OR(N33="",[1]TBU!N31=""),"",[1]TBU!$B$5-N33)</f>
        <v/>
      </c>
    </row>
    <row r="34" spans="1:28" x14ac:dyDescent="0.25">
      <c r="A34" s="1" t="s">
        <v>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AB34" t="str">
        <f>IF(OR(N34="",[1]TBU!N32=""),"",[1]TBU!$B$5-N34)</f>
        <v/>
      </c>
    </row>
    <row r="35" spans="1:28" x14ac:dyDescent="0.25">
      <c r="A35" s="2" t="s">
        <v>10</v>
      </c>
      <c r="B35" s="8">
        <v>3161.9578015419029</v>
      </c>
      <c r="C35" s="8">
        <v>3392.2307833686846</v>
      </c>
      <c r="D35" s="8">
        <v>3458.1869488388734</v>
      </c>
      <c r="E35" s="8">
        <v>3361.3852888903671</v>
      </c>
      <c r="F35" s="8">
        <v>3477.3576204725177</v>
      </c>
      <c r="G35" s="8">
        <v>3639.0766784993689</v>
      </c>
      <c r="H35" s="8">
        <v>3806.4664518074901</v>
      </c>
      <c r="I35" s="8">
        <v>4059.1305647126392</v>
      </c>
      <c r="J35" s="9">
        <v>4275.8999999999996</v>
      </c>
      <c r="K35" s="9">
        <v>4420.8</v>
      </c>
      <c r="L35" s="9">
        <v>4516.8999999999996</v>
      </c>
      <c r="M35" s="9">
        <v>4572.3999999999996</v>
      </c>
      <c r="N35" s="26">
        <v>4630.1000000000004</v>
      </c>
      <c r="O35" s="26">
        <v>4833.3</v>
      </c>
      <c r="P35" s="26">
        <v>4160.3</v>
      </c>
      <c r="Q35" s="26">
        <v>4983.3</v>
      </c>
      <c r="R35" s="26">
        <v>5896.5064626771718</v>
      </c>
      <c r="AB35" t="str">
        <f>IF(OR(N35="",[1]TBU!N33=""),"",[1]TBU!$B$5-N35)</f>
        <v/>
      </c>
    </row>
    <row r="36" spans="1:28" x14ac:dyDescent="0.25">
      <c r="A36" s="12" t="s">
        <v>11</v>
      </c>
      <c r="B36" s="4"/>
      <c r="C36" s="4"/>
      <c r="D36" s="4"/>
      <c r="E36" s="4"/>
      <c r="F36" s="4"/>
      <c r="G36" s="4"/>
      <c r="H36" s="21"/>
      <c r="I36" s="21"/>
      <c r="J36" s="21"/>
      <c r="K36" s="21"/>
      <c r="L36" s="21"/>
      <c r="M36" s="21"/>
      <c r="N36" s="21"/>
      <c r="O36" s="21"/>
    </row>
    <row r="37" spans="1:28" x14ac:dyDescent="0.25">
      <c r="A37" s="13"/>
      <c r="B37" s="4"/>
      <c r="C37" s="4"/>
      <c r="D37" s="4"/>
      <c r="E37" s="4"/>
      <c r="F37" s="4"/>
      <c r="G37" s="4"/>
      <c r="H37" s="21"/>
      <c r="I37" s="21"/>
      <c r="J37" s="21"/>
      <c r="K37" s="21"/>
      <c r="L37" s="21"/>
      <c r="M37" s="21"/>
      <c r="N37" s="21"/>
      <c r="O37" s="21"/>
    </row>
    <row r="38" spans="1:28" x14ac:dyDescent="0.25">
      <c r="A38" s="13" t="s">
        <v>12</v>
      </c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28" x14ac:dyDescent="0.25">
      <c r="A39" s="14" t="s">
        <v>13</v>
      </c>
    </row>
  </sheetData>
  <mergeCells count="2">
    <mergeCell ref="B1:M1"/>
    <mergeCell ref="B4:R4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showGridLines="0" workbookViewId="0"/>
  </sheetViews>
  <sheetFormatPr defaultRowHeight="15" x14ac:dyDescent="0.25"/>
  <cols>
    <col min="1" max="1" width="95.7109375" customWidth="1"/>
  </cols>
  <sheetData>
    <row r="1" spans="1:1" ht="15.75" x14ac:dyDescent="0.25">
      <c r="A1" s="17" t="s">
        <v>23</v>
      </c>
    </row>
    <row r="3" spans="1:1" ht="90.75" customHeight="1" x14ac:dyDescent="0.25">
      <c r="A3" s="19" t="s">
        <v>14</v>
      </c>
    </row>
    <row r="4" spans="1:1" ht="39.75" customHeight="1" x14ac:dyDescent="0.25">
      <c r="A4" s="19" t="s">
        <v>15</v>
      </c>
    </row>
    <row r="6" spans="1:1" ht="13.5" customHeight="1" x14ac:dyDescent="0.25">
      <c r="A6" s="20" t="s">
        <v>16</v>
      </c>
    </row>
    <row r="8" spans="1:1" ht="13.5" customHeight="1" x14ac:dyDescent="0.25">
      <c r="A8" s="18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2006-2020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 Juan</dc:creator>
  <cp:lastModifiedBy>Bryan Grant</cp:lastModifiedBy>
  <cp:lastPrinted>2018-02-23T17:16:02Z</cp:lastPrinted>
  <dcterms:created xsi:type="dcterms:W3CDTF">2018-02-21T16:49:12Z</dcterms:created>
  <dcterms:modified xsi:type="dcterms:W3CDTF">2023-08-24T20:58:26Z</dcterms:modified>
</cp:coreProperties>
</file>